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nego\YandexDisk\_НОК\_ОБРАЗОВАНИЕ\Бугурусланский район\2023\drive-download-20230426T052658Z-001\"/>
    </mc:Choice>
  </mc:AlternateContent>
  <xr:revisionPtr revIDLastSave="0" documentId="13_ncr:1_{1D33580B-5335-42C8-AD27-997166538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14" i="19" l="1"/>
  <c r="B12" i="19"/>
  <c r="B13" i="19"/>
  <c r="B12" i="18" l="1"/>
  <c r="B13" i="18"/>
  <c r="B14" i="18"/>
  <c r="C12" i="18"/>
  <c r="D13" i="22"/>
  <c r="C14" i="19"/>
  <c r="D14" i="19" s="1"/>
  <c r="C14" i="23" s="1"/>
  <c r="C12" i="19"/>
  <c r="D12" i="19" s="1"/>
  <c r="C12" i="23" s="1"/>
  <c r="D13" i="18"/>
  <c r="D14" i="22"/>
  <c r="D12" i="22"/>
  <c r="C13" i="19"/>
  <c r="D13" i="19" s="1"/>
  <c r="C13" i="23" s="1"/>
  <c r="C14" i="20"/>
  <c r="B13" i="20"/>
  <c r="C13" i="20"/>
  <c r="B14" i="20"/>
  <c r="B12" i="20"/>
  <c r="D14" i="18"/>
  <c r="D12" i="18"/>
  <c r="C14" i="22"/>
  <c r="C12" i="22"/>
  <c r="B13" i="22"/>
  <c r="D14" i="21"/>
  <c r="D12" i="21"/>
  <c r="C13" i="21"/>
  <c r="B14" i="21"/>
  <c r="B12" i="21"/>
  <c r="D13" i="20"/>
  <c r="C14" i="18"/>
  <c r="C13" i="22"/>
  <c r="B14" i="22"/>
  <c r="B12" i="22"/>
  <c r="D13" i="21"/>
  <c r="C14" i="21"/>
  <c r="C12" i="21"/>
  <c r="B13" i="21"/>
  <c r="D14" i="20"/>
  <c r="D12" i="20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11" i="19" l="1"/>
  <c r="B3" i="19"/>
  <c r="B15" i="19"/>
  <c r="B4" i="19"/>
  <c r="B7" i="20"/>
  <c r="B5" i="19"/>
  <c r="B8" i="19"/>
  <c r="E12" i="18"/>
  <c r="B12" i="23" s="1"/>
  <c r="B9" i="19"/>
  <c r="B6" i="19"/>
  <c r="B10" i="19"/>
  <c r="B7" i="19"/>
  <c r="E13" i="18"/>
  <c r="B13" i="23" s="1"/>
  <c r="E12" i="22"/>
  <c r="F12" i="23" s="1"/>
  <c r="E14" i="22"/>
  <c r="F14" i="23" s="1"/>
  <c r="E14" i="18"/>
  <c r="B14" i="23" s="1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4" i="18" l="1"/>
  <c r="B6" i="18"/>
  <c r="B9" i="18"/>
  <c r="B15" i="18"/>
  <c r="B7" i="18"/>
  <c r="B5" i="18"/>
  <c r="B10" i="18"/>
  <c r="B8" i="18"/>
  <c r="C9" i="18"/>
  <c r="B11" i="20"/>
  <c r="G12" i="23"/>
  <c r="D8" i="22"/>
  <c r="C6" i="19"/>
  <c r="D6" i="19" s="1"/>
  <c r="C6" i="23" s="1"/>
  <c r="C10" i="19"/>
  <c r="D10" i="19" s="1"/>
  <c r="C10" i="23" s="1"/>
  <c r="C15" i="19"/>
  <c r="D15" i="19" s="1"/>
  <c r="C15" i="23" s="1"/>
  <c r="D4" i="22"/>
  <c r="B4" i="22"/>
  <c r="D4" i="20"/>
  <c r="D4" i="21"/>
  <c r="D6" i="21"/>
  <c r="B8" i="22"/>
  <c r="D8" i="20"/>
  <c r="D8" i="21"/>
  <c r="D10" i="21"/>
  <c r="D15" i="21"/>
  <c r="D3" i="21"/>
  <c r="D5" i="21"/>
  <c r="B7" i="22"/>
  <c r="D7" i="20"/>
  <c r="B9" i="22"/>
  <c r="D9" i="20"/>
  <c r="D11" i="21"/>
  <c r="G13" i="23"/>
  <c r="C6" i="21"/>
  <c r="C10" i="21"/>
  <c r="C15" i="21"/>
  <c r="B3" i="22"/>
  <c r="D3" i="20"/>
  <c r="B5" i="22"/>
  <c r="D5" i="20"/>
  <c r="D7" i="21"/>
  <c r="D9" i="21"/>
  <c r="B11" i="22"/>
  <c r="D11" i="20"/>
  <c r="C4" i="19"/>
  <c r="D4" i="19" s="1"/>
  <c r="C4" i="23" s="1"/>
  <c r="C8" i="19"/>
  <c r="D8" i="19" s="1"/>
  <c r="C8" i="23" s="1"/>
  <c r="C3" i="19"/>
  <c r="D3" i="19" s="1"/>
  <c r="C3" i="23" s="1"/>
  <c r="D3" i="22"/>
  <c r="G14" i="23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C11" i="19"/>
  <c r="D11" i="19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15" i="20"/>
  <c r="D15" i="22"/>
  <c r="B15" i="20"/>
  <c r="D15" i="18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B3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11" i="18" l="1"/>
  <c r="E11" i="18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i="23" l="1"/>
  <c r="G8" i="23"/>
  <c r="G15" i="23"/>
  <c r="G5" i="23"/>
  <c r="G6" i="23"/>
  <c r="G10" i="23"/>
  <c r="G7" i="23"/>
  <c r="G4" i="23"/>
  <c r="G11" i="23"/>
  <c r="G3" i="23"/>
</calcChain>
</file>

<file path=xl/sharedStrings.xml><?xml version="1.0" encoding="utf-8"?>
<sst xmlns="http://schemas.openxmlformats.org/spreadsheetml/2006/main" count="679" uniqueCount="126">
  <si>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</si>
  <si>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</si>
  <si>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</si>
  <si>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</si>
  <si>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</si>
  <si>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</si>
  <si>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</si>
  <si>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</si>
  <si>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</si>
  <si>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</si>
  <si>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</si>
  <si>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</si>
  <si>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</si>
  <si>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</si>
  <si>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</si>
  <si>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</si>
  <si>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</si>
  <si>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</si>
  <si>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</si>
  <si>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</si>
  <si>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</si>
  <si>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</si>
  <si>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</si>
  <si>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</si>
  <si>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</si>
  <si>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</si>
  <si>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</si>
  <si>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</si>
  <si>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</si>
  <si>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</si>
  <si>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</si>
  <si>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</si>
  <si>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</si>
  <si>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</si>
  <si>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</si>
  <si>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</si>
  <si>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</si>
  <si>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</si>
  <si>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</si>
  <si>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</si>
  <si>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</si>
  <si>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</si>
  <si>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</si>
  <si>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</si>
  <si>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</si>
  <si>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Завьяловский детский сад "Родничок</t>
  </si>
  <si>
    <t>Кокошеевская основная общеобразовательная школа</t>
  </si>
  <si>
    <t>Красноярская основная общеобразовательная школа</t>
  </si>
  <si>
    <t>Михайловский детский сад "Буратино"</t>
  </si>
  <si>
    <t>Мордбугурусланская основная общеобразовательная школа</t>
  </si>
  <si>
    <t>Нойкинская средняя общеобразовательная школа</t>
  </si>
  <si>
    <t>Нуштайкинская основная общеобразовательная школа</t>
  </si>
  <si>
    <t>Пилюгинская средняя общеобразовательная школа</t>
  </si>
  <si>
    <t>Пилюгинский детский сад "Колобок"</t>
  </si>
  <si>
    <t>Полибинская средняя общеобразовательная школа</t>
  </si>
  <si>
    <t>Пониклинская средняя общеобразовательная школа</t>
  </si>
  <si>
    <t>Русскобоклинская основная общеобразовательная школа им. Героя Советского Союза Хайрутдинова Акрама Мингазовича</t>
  </si>
  <si>
    <t>Советская средняя общеобразовательная школа</t>
  </si>
  <si>
    <t>13</t>
  </si>
  <si>
    <t>В наличии и функционируют более трёх дистанционных способов взаимодействия</t>
  </si>
  <si>
    <t/>
  </si>
  <si>
    <t>100</t>
  </si>
  <si>
    <t>12</t>
  </si>
  <si>
    <t>80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</si>
  <si>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</si>
  <si>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</si>
  <si>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</si>
  <si>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</si>
  <si>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16</t>
  </si>
  <si>
    <t>Количество функционирующих способов взаимодействия (от одного до трех включительно)</t>
  </si>
  <si>
    <t>90</t>
  </si>
  <si>
    <t>15</t>
  </si>
  <si>
    <t>40</t>
  </si>
  <si>
    <t>14</t>
  </si>
  <si>
    <t>17</t>
  </si>
  <si>
    <t>Отсутствуют или не функционируют дистанционное способы взаимодействия</t>
  </si>
  <si>
    <t>60</t>
  </si>
  <si>
    <t>75</t>
  </si>
  <si>
    <t>49</t>
  </si>
  <si>
    <t>51</t>
  </si>
  <si>
    <t>38</t>
  </si>
  <si>
    <t>Наличие пяти и более комфортных условий для предоставления услуг</t>
  </si>
  <si>
    <t>67</t>
  </si>
  <si>
    <t>Количество условий доступности организации для инвалидов (от одного до четырех)</t>
  </si>
  <si>
    <t>1</t>
  </si>
  <si>
    <t>2</t>
  </si>
  <si>
    <t>71</t>
  </si>
  <si>
    <t>72</t>
  </si>
  <si>
    <t>44</t>
  </si>
  <si>
    <t>46</t>
  </si>
  <si>
    <t>73</t>
  </si>
  <si>
    <t>21</t>
  </si>
  <si>
    <t>3</t>
  </si>
  <si>
    <t>32</t>
  </si>
  <si>
    <t>22</t>
  </si>
  <si>
    <t>23</t>
  </si>
  <si>
    <t>10</t>
  </si>
  <si>
    <t>27</t>
  </si>
  <si>
    <t>30</t>
  </si>
  <si>
    <t>31</t>
  </si>
  <si>
    <t>29</t>
  </si>
  <si>
    <t>130</t>
  </si>
  <si>
    <t>96</t>
  </si>
  <si>
    <t>101</t>
  </si>
  <si>
    <t>97</t>
  </si>
  <si>
    <t>102</t>
  </si>
  <si>
    <t>121</t>
  </si>
  <si>
    <t>Наличие пяти и более условий доступности для инвалидов</t>
  </si>
  <si>
    <t>8</t>
  </si>
  <si>
    <t>11</t>
  </si>
  <si>
    <t>123</t>
  </si>
  <si>
    <t>126</t>
  </si>
  <si>
    <t>115</t>
  </si>
  <si>
    <t>116</t>
  </si>
  <si>
    <t>122</t>
  </si>
  <si>
    <t>124</t>
  </si>
  <si>
    <t>120</t>
  </si>
  <si>
    <t>24</t>
  </si>
  <si>
    <t>9</t>
  </si>
  <si>
    <t>28</t>
  </si>
  <si>
    <t>25</t>
  </si>
  <si>
    <t>26</t>
  </si>
  <si>
    <t>4</t>
  </si>
  <si>
    <t>7</t>
  </si>
  <si>
    <t>6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</si>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</sst>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85623"/>
    <outlinePr summaryBelow="0" summaryRight="0"/>
  </sheetPr>
  <dimension ref="A1:BW602"/>
  <sheetViews>
    <sheetView tabSelected="1" workbookViewId="0">
      <selection activeCell="D27" sqref="D27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1" t="s">
        <v>2</v>
      </c>
      <c r="L1" s="32"/>
      <c r="M1" s="34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4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4" t="s">
        <v>1</v>
      </c>
      <c r="AE1" s="32"/>
      <c r="AF1" s="31" t="s">
        <v>8</v>
      </c>
      <c r="AG1" s="32"/>
      <c r="AH1" s="34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4" t="s">
        <v>1</v>
      </c>
      <c r="AO1" s="32"/>
      <c r="AP1" s="9" t="s">
        <v>12</v>
      </c>
      <c r="AQ1" s="34" t="s">
        <v>1</v>
      </c>
      <c r="AR1" s="32"/>
      <c r="AS1" s="7" t="s">
        <v>13</v>
      </c>
      <c r="AT1" s="34" t="s">
        <v>1</v>
      </c>
      <c r="AU1" s="32"/>
      <c r="AV1" s="7" t="s">
        <v>14</v>
      </c>
      <c r="AW1" s="34" t="s">
        <v>1</v>
      </c>
      <c r="AX1" s="32"/>
      <c r="AY1" s="7" t="s">
        <v>15</v>
      </c>
      <c r="AZ1" s="34" t="s">
        <v>1</v>
      </c>
      <c r="BA1" s="32"/>
      <c r="BB1" s="7" t="s">
        <v>16</v>
      </c>
      <c r="BC1" s="34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45</v>
      </c>
      <c r="B2" s="30">
        <v>32</v>
      </c>
      <c r="C2" s="30" t="s">
        <v>58</v>
      </c>
      <c r="D2" s="11">
        <v>0.40625</v>
      </c>
      <c r="E2" s="7" t="s">
        <v>45</v>
      </c>
      <c r="F2" s="30">
        <v>15</v>
      </c>
      <c r="G2" s="8">
        <v>15</v>
      </c>
      <c r="H2" s="7" t="s">
        <v>45</v>
      </c>
      <c r="I2" s="30">
        <v>36</v>
      </c>
      <c r="J2" s="8">
        <v>39</v>
      </c>
      <c r="K2" s="7" t="s">
        <v>45</v>
      </c>
      <c r="L2" s="7" t="s">
        <v>59</v>
      </c>
      <c r="M2" s="8" t="s">
        <v>60</v>
      </c>
      <c r="N2" s="8" t="s">
        <v>61</v>
      </c>
      <c r="O2" s="7" t="s">
        <v>45</v>
      </c>
      <c r="P2" s="8" t="s">
        <v>62</v>
      </c>
      <c r="Q2" s="8" t="s">
        <v>62</v>
      </c>
      <c r="R2" s="7" t="s">
        <v>45</v>
      </c>
      <c r="S2" s="8" t="s">
        <v>58</v>
      </c>
      <c r="T2" s="8" t="s">
        <v>58</v>
      </c>
      <c r="U2" s="7" t="s">
        <v>45</v>
      </c>
      <c r="V2" s="7" t="s">
        <v>81</v>
      </c>
      <c r="W2" s="8"/>
      <c r="X2" s="8" t="s">
        <v>61</v>
      </c>
      <c r="Y2" s="7" t="s">
        <v>45</v>
      </c>
      <c r="Z2" s="8" t="s">
        <v>58</v>
      </c>
      <c r="AA2" s="8" t="s">
        <v>58</v>
      </c>
      <c r="AB2" s="7" t="s">
        <v>45</v>
      </c>
      <c r="AC2" s="7" t="s">
        <v>64</v>
      </c>
      <c r="AD2" s="8" t="s">
        <v>60</v>
      </c>
      <c r="AE2" s="8" t="s">
        <v>65</v>
      </c>
      <c r="AF2" s="7" t="s">
        <v>45</v>
      </c>
      <c r="AG2" s="7" t="s">
        <v>66</v>
      </c>
      <c r="AH2" s="8">
        <v>1</v>
      </c>
      <c r="AI2" s="8" t="s">
        <v>67</v>
      </c>
      <c r="AJ2" s="7" t="s">
        <v>45</v>
      </c>
      <c r="AK2" s="8">
        <v>1</v>
      </c>
      <c r="AL2" s="8">
        <v>1</v>
      </c>
      <c r="AM2" s="7" t="s">
        <v>45</v>
      </c>
      <c r="AN2" s="8" t="s">
        <v>58</v>
      </c>
      <c r="AO2" s="8" t="s">
        <v>58</v>
      </c>
      <c r="AP2" s="7" t="s">
        <v>45</v>
      </c>
      <c r="AQ2" s="8" t="s">
        <v>58</v>
      </c>
      <c r="AR2" s="8" t="s">
        <v>58</v>
      </c>
      <c r="AS2" s="7" t="s">
        <v>45</v>
      </c>
      <c r="AT2" s="8" t="s">
        <v>58</v>
      </c>
      <c r="AU2" s="8" t="s">
        <v>58</v>
      </c>
      <c r="AV2" s="7" t="s">
        <v>45</v>
      </c>
      <c r="AW2" s="8" t="s">
        <v>58</v>
      </c>
      <c r="AX2" s="8" t="s">
        <v>58</v>
      </c>
      <c r="AY2" s="7" t="s">
        <v>45</v>
      </c>
      <c r="AZ2" s="8" t="s">
        <v>58</v>
      </c>
      <c r="BA2" s="8" t="s">
        <v>58</v>
      </c>
      <c r="BB2" s="7" t="s">
        <v>45</v>
      </c>
      <c r="BC2" s="8" t="s">
        <v>58</v>
      </c>
      <c r="BD2" s="8" t="s">
        <v>58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7" t="s">
        <v>46</v>
      </c>
      <c r="B3" s="30">
        <v>35</v>
      </c>
      <c r="C3" s="30" t="s">
        <v>68</v>
      </c>
      <c r="D3" s="11">
        <v>0.45714285714285713</v>
      </c>
      <c r="E3" s="7" t="s">
        <v>46</v>
      </c>
      <c r="F3" s="30">
        <v>14</v>
      </c>
      <c r="G3" s="8">
        <v>15</v>
      </c>
      <c r="H3" s="7" t="s">
        <v>46</v>
      </c>
      <c r="I3" s="30">
        <v>44</v>
      </c>
      <c r="J3" s="8">
        <v>45</v>
      </c>
      <c r="K3" s="7" t="s">
        <v>46</v>
      </c>
      <c r="L3" s="7" t="s">
        <v>69</v>
      </c>
      <c r="M3" s="8">
        <v>3</v>
      </c>
      <c r="N3" s="8" t="s">
        <v>70</v>
      </c>
      <c r="O3" s="7" t="s">
        <v>46</v>
      </c>
      <c r="P3" s="8" t="s">
        <v>71</v>
      </c>
      <c r="Q3" s="8" t="s">
        <v>71</v>
      </c>
      <c r="R3" s="7" t="s">
        <v>46</v>
      </c>
      <c r="S3" s="8" t="s">
        <v>62</v>
      </c>
      <c r="T3" s="8" t="s">
        <v>62</v>
      </c>
      <c r="U3" s="7" t="s">
        <v>46</v>
      </c>
      <c r="V3" s="7" t="s">
        <v>81</v>
      </c>
      <c r="W3" s="8"/>
      <c r="X3" s="8" t="s">
        <v>61</v>
      </c>
      <c r="Y3" s="7" t="s">
        <v>46</v>
      </c>
      <c r="Z3" s="8" t="s">
        <v>71</v>
      </c>
      <c r="AA3" s="8" t="s">
        <v>68</v>
      </c>
      <c r="AB3" s="7" t="s">
        <v>46</v>
      </c>
      <c r="AC3" s="7" t="s">
        <v>64</v>
      </c>
      <c r="AD3" s="8" t="s">
        <v>60</v>
      </c>
      <c r="AE3" s="8" t="s">
        <v>65</v>
      </c>
      <c r="AF3" s="7" t="s">
        <v>46</v>
      </c>
      <c r="AG3" s="7" t="s">
        <v>66</v>
      </c>
      <c r="AH3" s="8">
        <v>2</v>
      </c>
      <c r="AI3" s="8" t="s">
        <v>72</v>
      </c>
      <c r="AJ3" s="7" t="s">
        <v>46</v>
      </c>
      <c r="AK3" s="8">
        <v>1</v>
      </c>
      <c r="AL3" s="8">
        <v>1</v>
      </c>
      <c r="AM3" s="7" t="s">
        <v>46</v>
      </c>
      <c r="AN3" s="8" t="s">
        <v>73</v>
      </c>
      <c r="AO3" s="8" t="s">
        <v>68</v>
      </c>
      <c r="AP3" s="7" t="s">
        <v>46</v>
      </c>
      <c r="AQ3" s="8" t="s">
        <v>71</v>
      </c>
      <c r="AR3" s="8" t="s">
        <v>68</v>
      </c>
      <c r="AS3" s="7" t="s">
        <v>46</v>
      </c>
      <c r="AT3" s="8" t="s">
        <v>58</v>
      </c>
      <c r="AU3" s="8" t="s">
        <v>73</v>
      </c>
      <c r="AV3" s="7" t="s">
        <v>46</v>
      </c>
      <c r="AW3" s="8" t="s">
        <v>71</v>
      </c>
      <c r="AX3" s="8" t="s">
        <v>68</v>
      </c>
      <c r="AY3" s="7" t="s">
        <v>46</v>
      </c>
      <c r="AZ3" s="8" t="s">
        <v>71</v>
      </c>
      <c r="BA3" s="8" t="s">
        <v>68</v>
      </c>
      <c r="BB3" s="7" t="s">
        <v>46</v>
      </c>
      <c r="BC3" s="8" t="s">
        <v>68</v>
      </c>
      <c r="BD3" s="8" t="s">
        <v>68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7" t="s">
        <v>47</v>
      </c>
      <c r="B4" s="30">
        <v>39</v>
      </c>
      <c r="C4" s="30" t="s">
        <v>74</v>
      </c>
      <c r="D4" s="11">
        <v>0.4358974358974359</v>
      </c>
      <c r="E4" s="7" t="s">
        <v>47</v>
      </c>
      <c r="F4" s="30">
        <v>15</v>
      </c>
      <c r="G4" s="8">
        <v>15</v>
      </c>
      <c r="H4" s="7" t="s">
        <v>47</v>
      </c>
      <c r="I4" s="30">
        <v>0</v>
      </c>
      <c r="J4" s="8">
        <v>50</v>
      </c>
      <c r="K4" s="7" t="s">
        <v>47</v>
      </c>
      <c r="L4" s="7" t="s">
        <v>75</v>
      </c>
      <c r="M4" s="8">
        <v>0</v>
      </c>
      <c r="N4" s="8" t="s">
        <v>65</v>
      </c>
      <c r="O4" s="7" t="s">
        <v>47</v>
      </c>
      <c r="P4" s="8" t="s">
        <v>62</v>
      </c>
      <c r="Q4" s="8" t="s">
        <v>62</v>
      </c>
      <c r="R4" s="7" t="s">
        <v>47</v>
      </c>
      <c r="S4" s="8" t="s">
        <v>73</v>
      </c>
      <c r="T4" s="8" t="s">
        <v>73</v>
      </c>
      <c r="U4" s="7" t="s">
        <v>47</v>
      </c>
      <c r="V4" s="7" t="s">
        <v>81</v>
      </c>
      <c r="W4" s="8"/>
      <c r="X4" s="8" t="s">
        <v>61</v>
      </c>
      <c r="Y4" s="7" t="s">
        <v>47</v>
      </c>
      <c r="Z4" s="8" t="s">
        <v>68</v>
      </c>
      <c r="AA4" s="8" t="s">
        <v>74</v>
      </c>
      <c r="AB4" s="7" t="s">
        <v>47</v>
      </c>
      <c r="AC4" s="7" t="s">
        <v>64</v>
      </c>
      <c r="AD4" s="8" t="s">
        <v>60</v>
      </c>
      <c r="AE4" s="8" t="s">
        <v>65</v>
      </c>
      <c r="AF4" s="7" t="s">
        <v>47</v>
      </c>
      <c r="AG4" s="7" t="s">
        <v>66</v>
      </c>
      <c r="AH4" s="8">
        <v>3</v>
      </c>
      <c r="AI4" s="8" t="s">
        <v>76</v>
      </c>
      <c r="AJ4" s="7" t="s">
        <v>47</v>
      </c>
      <c r="AK4" s="8">
        <v>1</v>
      </c>
      <c r="AL4" s="8">
        <v>1</v>
      </c>
      <c r="AM4" s="7" t="s">
        <v>47</v>
      </c>
      <c r="AN4" s="8" t="s">
        <v>74</v>
      </c>
      <c r="AO4" s="8" t="s">
        <v>74</v>
      </c>
      <c r="AP4" s="7" t="s">
        <v>47</v>
      </c>
      <c r="AQ4" s="8" t="s">
        <v>74</v>
      </c>
      <c r="AR4" s="8" t="s">
        <v>74</v>
      </c>
      <c r="AS4" s="7" t="s">
        <v>47</v>
      </c>
      <c r="AT4" s="8" t="s">
        <v>71</v>
      </c>
      <c r="AU4" s="8" t="s">
        <v>71</v>
      </c>
      <c r="AV4" s="7" t="s">
        <v>47</v>
      </c>
      <c r="AW4" s="8" t="s">
        <v>68</v>
      </c>
      <c r="AX4" s="8" t="s">
        <v>74</v>
      </c>
      <c r="AY4" s="7" t="s">
        <v>47</v>
      </c>
      <c r="AZ4" s="8" t="s">
        <v>68</v>
      </c>
      <c r="BA4" s="8" t="s">
        <v>74</v>
      </c>
      <c r="BB4" s="7" t="s">
        <v>47</v>
      </c>
      <c r="BC4" s="8" t="s">
        <v>74</v>
      </c>
      <c r="BD4" s="8" t="s">
        <v>74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7" t="s">
        <v>48</v>
      </c>
      <c r="B5" s="30">
        <v>113</v>
      </c>
      <c r="C5" s="30" t="s">
        <v>77</v>
      </c>
      <c r="D5" s="11">
        <v>0.66371681415929207</v>
      </c>
      <c r="E5" s="7" t="s">
        <v>48</v>
      </c>
      <c r="F5" s="30">
        <v>12</v>
      </c>
      <c r="G5" s="8">
        <v>15</v>
      </c>
      <c r="H5" s="7" t="s">
        <v>48</v>
      </c>
      <c r="I5" s="30">
        <v>38</v>
      </c>
      <c r="J5" s="8">
        <v>39</v>
      </c>
      <c r="K5" s="7" t="s">
        <v>48</v>
      </c>
      <c r="L5" s="7" t="s">
        <v>59</v>
      </c>
      <c r="M5" s="8" t="s">
        <v>60</v>
      </c>
      <c r="N5" s="8" t="s">
        <v>61</v>
      </c>
      <c r="O5" s="7" t="s">
        <v>48</v>
      </c>
      <c r="P5" s="8" t="s">
        <v>78</v>
      </c>
      <c r="Q5" s="8" t="s">
        <v>79</v>
      </c>
      <c r="R5" s="7" t="s">
        <v>48</v>
      </c>
      <c r="S5" s="8" t="s">
        <v>80</v>
      </c>
      <c r="T5" s="8" t="s">
        <v>72</v>
      </c>
      <c r="U5" s="7" t="s">
        <v>48</v>
      </c>
      <c r="V5" s="7" t="s">
        <v>81</v>
      </c>
      <c r="W5" s="8"/>
      <c r="X5" s="8" t="s">
        <v>61</v>
      </c>
      <c r="Y5" s="7" t="s">
        <v>48</v>
      </c>
      <c r="Z5" s="8" t="s">
        <v>82</v>
      </c>
      <c r="AA5" s="8" t="s">
        <v>77</v>
      </c>
      <c r="AB5" s="7" t="s">
        <v>48</v>
      </c>
      <c r="AC5" s="7" t="s">
        <v>83</v>
      </c>
      <c r="AD5" s="8">
        <v>1</v>
      </c>
      <c r="AE5" s="8" t="s">
        <v>67</v>
      </c>
      <c r="AF5" s="7" t="s">
        <v>48</v>
      </c>
      <c r="AG5" s="7" t="s">
        <v>66</v>
      </c>
      <c r="AH5" s="8">
        <v>1</v>
      </c>
      <c r="AI5" s="8" t="s">
        <v>67</v>
      </c>
      <c r="AJ5" s="7" t="s">
        <v>48</v>
      </c>
      <c r="AK5" s="8" t="s">
        <v>84</v>
      </c>
      <c r="AL5" s="8" t="s">
        <v>85</v>
      </c>
      <c r="AM5" s="7" t="s">
        <v>48</v>
      </c>
      <c r="AN5" s="8" t="s">
        <v>86</v>
      </c>
      <c r="AO5" s="8" t="s">
        <v>77</v>
      </c>
      <c r="AP5" s="7" t="s">
        <v>48</v>
      </c>
      <c r="AQ5" s="8" t="s">
        <v>87</v>
      </c>
      <c r="AR5" s="8" t="s">
        <v>77</v>
      </c>
      <c r="AS5" s="7" t="s">
        <v>48</v>
      </c>
      <c r="AT5" s="8" t="s">
        <v>88</v>
      </c>
      <c r="AU5" s="8" t="s">
        <v>89</v>
      </c>
      <c r="AV5" s="7" t="s">
        <v>48</v>
      </c>
      <c r="AW5" s="8" t="s">
        <v>90</v>
      </c>
      <c r="AX5" s="8" t="s">
        <v>77</v>
      </c>
      <c r="AY5" s="7" t="s">
        <v>48</v>
      </c>
      <c r="AZ5" s="8" t="s">
        <v>86</v>
      </c>
      <c r="BA5" s="8" t="s">
        <v>77</v>
      </c>
      <c r="BB5" s="7" t="s">
        <v>48</v>
      </c>
      <c r="BC5" s="8" t="s">
        <v>86</v>
      </c>
      <c r="BD5" s="8" t="s">
        <v>77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7" t="s">
        <v>49</v>
      </c>
      <c r="B6" s="30">
        <v>40</v>
      </c>
      <c r="C6" s="30" t="s">
        <v>91</v>
      </c>
      <c r="D6" s="11">
        <v>0.52500000000000002</v>
      </c>
      <c r="E6" s="7" t="s">
        <v>49</v>
      </c>
      <c r="F6" s="30">
        <v>15</v>
      </c>
      <c r="G6" s="8">
        <v>15</v>
      </c>
      <c r="H6" s="7" t="s">
        <v>49</v>
      </c>
      <c r="I6" s="30">
        <v>47</v>
      </c>
      <c r="J6" s="8">
        <v>47</v>
      </c>
      <c r="K6" s="7" t="s">
        <v>49</v>
      </c>
      <c r="L6" s="7" t="s">
        <v>59</v>
      </c>
      <c r="M6" s="8" t="s">
        <v>60</v>
      </c>
      <c r="N6" s="8" t="s">
        <v>61</v>
      </c>
      <c r="O6" s="7" t="s">
        <v>49</v>
      </c>
      <c r="P6" s="8" t="s">
        <v>91</v>
      </c>
      <c r="Q6" s="8" t="s">
        <v>91</v>
      </c>
      <c r="R6" s="7" t="s">
        <v>49</v>
      </c>
      <c r="S6" s="8" t="s">
        <v>91</v>
      </c>
      <c r="T6" s="8" t="s">
        <v>91</v>
      </c>
      <c r="U6" s="7" t="s">
        <v>49</v>
      </c>
      <c r="V6" s="7" t="s">
        <v>81</v>
      </c>
      <c r="W6" s="8"/>
      <c r="X6" s="8" t="s">
        <v>61</v>
      </c>
      <c r="Y6" s="7" t="s">
        <v>49</v>
      </c>
      <c r="Z6" s="8" t="s">
        <v>91</v>
      </c>
      <c r="AA6" s="8" t="s">
        <v>91</v>
      </c>
      <c r="AB6" s="7" t="s">
        <v>49</v>
      </c>
      <c r="AC6" s="7" t="s">
        <v>64</v>
      </c>
      <c r="AD6" s="8" t="s">
        <v>60</v>
      </c>
      <c r="AE6" s="8" t="s">
        <v>65</v>
      </c>
      <c r="AF6" s="7" t="s">
        <v>49</v>
      </c>
      <c r="AG6" s="7" t="s">
        <v>66</v>
      </c>
      <c r="AH6" s="8">
        <v>3</v>
      </c>
      <c r="AI6" s="8" t="s">
        <v>76</v>
      </c>
      <c r="AJ6" s="7" t="s">
        <v>49</v>
      </c>
      <c r="AK6" s="8" t="s">
        <v>92</v>
      </c>
      <c r="AL6" s="8" t="s">
        <v>92</v>
      </c>
      <c r="AM6" s="7" t="s">
        <v>49</v>
      </c>
      <c r="AN6" s="8" t="s">
        <v>91</v>
      </c>
      <c r="AO6" s="8" t="s">
        <v>91</v>
      </c>
      <c r="AP6" s="7" t="s">
        <v>49</v>
      </c>
      <c r="AQ6" s="8" t="s">
        <v>91</v>
      </c>
      <c r="AR6" s="8" t="s">
        <v>91</v>
      </c>
      <c r="AS6" s="7" t="s">
        <v>49</v>
      </c>
      <c r="AT6" s="8" t="s">
        <v>91</v>
      </c>
      <c r="AU6" s="8" t="s">
        <v>91</v>
      </c>
      <c r="AV6" s="7" t="s">
        <v>49</v>
      </c>
      <c r="AW6" s="8" t="s">
        <v>91</v>
      </c>
      <c r="AX6" s="8" t="s">
        <v>91</v>
      </c>
      <c r="AY6" s="7" t="s">
        <v>49</v>
      </c>
      <c r="AZ6" s="8" t="s">
        <v>91</v>
      </c>
      <c r="BA6" s="8" t="s">
        <v>91</v>
      </c>
      <c r="BB6" s="7" t="s">
        <v>49</v>
      </c>
      <c r="BC6" s="8" t="s">
        <v>91</v>
      </c>
      <c r="BD6" s="8" t="s">
        <v>91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7" t="s">
        <v>50</v>
      </c>
      <c r="B7" s="30">
        <v>37</v>
      </c>
      <c r="C7" s="30" t="s">
        <v>71</v>
      </c>
      <c r="D7" s="11">
        <v>0.40540540540540543</v>
      </c>
      <c r="E7" s="7" t="s">
        <v>50</v>
      </c>
      <c r="F7" s="30">
        <v>15</v>
      </c>
      <c r="G7" s="8">
        <v>15</v>
      </c>
      <c r="H7" s="7" t="s">
        <v>50</v>
      </c>
      <c r="I7" s="30">
        <v>35</v>
      </c>
      <c r="J7" s="8">
        <v>45</v>
      </c>
      <c r="K7" s="7" t="s">
        <v>50</v>
      </c>
      <c r="L7" s="7" t="s">
        <v>69</v>
      </c>
      <c r="M7" s="8">
        <v>3</v>
      </c>
      <c r="N7" s="8" t="s">
        <v>70</v>
      </c>
      <c r="O7" s="7" t="s">
        <v>50</v>
      </c>
      <c r="P7" s="8" t="s">
        <v>58</v>
      </c>
      <c r="Q7" s="8" t="s">
        <v>58</v>
      </c>
      <c r="R7" s="7" t="s">
        <v>50</v>
      </c>
      <c r="S7" s="8" t="s">
        <v>58</v>
      </c>
      <c r="T7" s="8" t="s">
        <v>58</v>
      </c>
      <c r="U7" s="7" t="s">
        <v>50</v>
      </c>
      <c r="V7" s="7" t="s">
        <v>81</v>
      </c>
      <c r="W7" s="8"/>
      <c r="X7" s="8" t="s">
        <v>61</v>
      </c>
      <c r="Y7" s="7" t="s">
        <v>50</v>
      </c>
      <c r="Z7" s="8" t="s">
        <v>71</v>
      </c>
      <c r="AA7" s="8" t="s">
        <v>71</v>
      </c>
      <c r="AB7" s="7" t="s">
        <v>50</v>
      </c>
      <c r="AC7" s="7" t="s">
        <v>83</v>
      </c>
      <c r="AD7" s="8">
        <v>1</v>
      </c>
      <c r="AE7" s="8" t="s">
        <v>67</v>
      </c>
      <c r="AF7" s="7" t="s">
        <v>50</v>
      </c>
      <c r="AG7" s="7" t="s">
        <v>66</v>
      </c>
      <c r="AH7" s="8">
        <v>4</v>
      </c>
      <c r="AI7" s="8" t="s">
        <v>63</v>
      </c>
      <c r="AJ7" s="7" t="s">
        <v>50</v>
      </c>
      <c r="AK7" s="8">
        <v>1</v>
      </c>
      <c r="AL7" s="8">
        <v>1</v>
      </c>
      <c r="AM7" s="7" t="s">
        <v>50</v>
      </c>
      <c r="AN7" s="8" t="s">
        <v>71</v>
      </c>
      <c r="AO7" s="8" t="s">
        <v>71</v>
      </c>
      <c r="AP7" s="7" t="s">
        <v>50</v>
      </c>
      <c r="AQ7" s="8" t="s">
        <v>71</v>
      </c>
      <c r="AR7" s="8" t="s">
        <v>71</v>
      </c>
      <c r="AS7" s="7" t="s">
        <v>50</v>
      </c>
      <c r="AT7" s="8" t="s">
        <v>71</v>
      </c>
      <c r="AU7" s="8" t="s">
        <v>71</v>
      </c>
      <c r="AV7" s="7" t="s">
        <v>50</v>
      </c>
      <c r="AW7" s="8" t="s">
        <v>71</v>
      </c>
      <c r="AX7" s="8" t="s">
        <v>71</v>
      </c>
      <c r="AY7" s="7" t="s">
        <v>50</v>
      </c>
      <c r="AZ7" s="8" t="s">
        <v>71</v>
      </c>
      <c r="BA7" s="8" t="s">
        <v>71</v>
      </c>
      <c r="BB7" s="7" t="s">
        <v>50</v>
      </c>
      <c r="BC7" s="8" t="s">
        <v>71</v>
      </c>
      <c r="BD7" s="8" t="s">
        <v>71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7" t="s">
        <v>51</v>
      </c>
      <c r="B8" s="30">
        <v>61</v>
      </c>
      <c r="C8" s="30" t="s">
        <v>93</v>
      </c>
      <c r="D8" s="11">
        <v>0.52459016393442626</v>
      </c>
      <c r="E8" s="7" t="s">
        <v>51</v>
      </c>
      <c r="F8" s="30">
        <v>12</v>
      </c>
      <c r="G8" s="8">
        <v>15</v>
      </c>
      <c r="H8" s="7" t="s">
        <v>51</v>
      </c>
      <c r="I8" s="30">
        <v>43</v>
      </c>
      <c r="J8" s="8">
        <v>45</v>
      </c>
      <c r="K8" s="7" t="s">
        <v>51</v>
      </c>
      <c r="L8" s="7" t="s">
        <v>69</v>
      </c>
      <c r="M8" s="8">
        <v>3</v>
      </c>
      <c r="N8" s="8" t="s">
        <v>70</v>
      </c>
      <c r="O8" s="7" t="s">
        <v>51</v>
      </c>
      <c r="P8" s="8" t="s">
        <v>94</v>
      </c>
      <c r="Q8" s="8" t="s">
        <v>95</v>
      </c>
      <c r="R8" s="7" t="s">
        <v>51</v>
      </c>
      <c r="S8" s="8" t="s">
        <v>96</v>
      </c>
      <c r="T8" s="8" t="s">
        <v>96</v>
      </c>
      <c r="U8" s="7" t="s">
        <v>51</v>
      </c>
      <c r="V8" s="7" t="s">
        <v>81</v>
      </c>
      <c r="W8" s="8"/>
      <c r="X8" s="8" t="s">
        <v>61</v>
      </c>
      <c r="Y8" s="7" t="s">
        <v>51</v>
      </c>
      <c r="Z8" s="8" t="s">
        <v>97</v>
      </c>
      <c r="AA8" s="8" t="s">
        <v>93</v>
      </c>
      <c r="AB8" s="7" t="s">
        <v>51</v>
      </c>
      <c r="AC8" s="7" t="s">
        <v>64</v>
      </c>
      <c r="AD8" s="8" t="s">
        <v>60</v>
      </c>
      <c r="AE8" s="8" t="s">
        <v>65</v>
      </c>
      <c r="AF8" s="7" t="s">
        <v>51</v>
      </c>
      <c r="AG8" s="7" t="s">
        <v>66</v>
      </c>
      <c r="AH8" s="8">
        <v>2</v>
      </c>
      <c r="AI8" s="8" t="s">
        <v>72</v>
      </c>
      <c r="AJ8" s="7" t="s">
        <v>51</v>
      </c>
      <c r="AK8" s="8" t="s">
        <v>92</v>
      </c>
      <c r="AL8" s="8" t="s">
        <v>92</v>
      </c>
      <c r="AM8" s="7" t="s">
        <v>51</v>
      </c>
      <c r="AN8" s="8" t="s">
        <v>98</v>
      </c>
      <c r="AO8" s="8" t="s">
        <v>93</v>
      </c>
      <c r="AP8" s="7" t="s">
        <v>51</v>
      </c>
      <c r="AQ8" s="8" t="s">
        <v>99</v>
      </c>
      <c r="AR8" s="8" t="s">
        <v>93</v>
      </c>
      <c r="AS8" s="7" t="s">
        <v>51</v>
      </c>
      <c r="AT8" s="8" t="s">
        <v>95</v>
      </c>
      <c r="AU8" s="8" t="s">
        <v>95</v>
      </c>
      <c r="AV8" s="7" t="s">
        <v>51</v>
      </c>
      <c r="AW8" s="8" t="s">
        <v>100</v>
      </c>
      <c r="AX8" s="8" t="s">
        <v>93</v>
      </c>
      <c r="AY8" s="7" t="s">
        <v>51</v>
      </c>
      <c r="AZ8" s="8" t="s">
        <v>100</v>
      </c>
      <c r="BA8" s="8" t="s">
        <v>93</v>
      </c>
      <c r="BB8" s="7" t="s">
        <v>51</v>
      </c>
      <c r="BC8" s="8" t="s">
        <v>98</v>
      </c>
      <c r="BD8" s="8" t="s">
        <v>93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7" t="s">
        <v>52</v>
      </c>
      <c r="B9" s="30">
        <v>218</v>
      </c>
      <c r="C9" s="30" t="s">
        <v>101</v>
      </c>
      <c r="D9" s="11">
        <v>0.59633027522935778</v>
      </c>
      <c r="E9" s="7" t="s">
        <v>52</v>
      </c>
      <c r="F9" s="30">
        <v>15</v>
      </c>
      <c r="G9" s="8">
        <v>15</v>
      </c>
      <c r="H9" s="7" t="s">
        <v>52</v>
      </c>
      <c r="I9" s="30">
        <v>45</v>
      </c>
      <c r="J9" s="8">
        <v>45</v>
      </c>
      <c r="K9" s="7" t="s">
        <v>52</v>
      </c>
      <c r="L9" s="7" t="s">
        <v>59</v>
      </c>
      <c r="M9" s="8" t="s">
        <v>60</v>
      </c>
      <c r="N9" s="8" t="s">
        <v>61</v>
      </c>
      <c r="O9" s="7" t="s">
        <v>52</v>
      </c>
      <c r="P9" s="8" t="s">
        <v>102</v>
      </c>
      <c r="Q9" s="8" t="s">
        <v>103</v>
      </c>
      <c r="R9" s="7" t="s">
        <v>52</v>
      </c>
      <c r="S9" s="8" t="s">
        <v>104</v>
      </c>
      <c r="T9" s="8" t="s">
        <v>105</v>
      </c>
      <c r="U9" s="7" t="s">
        <v>52</v>
      </c>
      <c r="V9" s="7" t="s">
        <v>81</v>
      </c>
      <c r="W9" s="8"/>
      <c r="X9" s="8" t="s">
        <v>61</v>
      </c>
      <c r="Y9" s="7" t="s">
        <v>52</v>
      </c>
      <c r="Z9" s="8" t="s">
        <v>106</v>
      </c>
      <c r="AA9" s="8" t="s">
        <v>101</v>
      </c>
      <c r="AB9" s="7" t="s">
        <v>52</v>
      </c>
      <c r="AC9" s="7" t="s">
        <v>83</v>
      </c>
      <c r="AD9" s="8">
        <v>2</v>
      </c>
      <c r="AE9" s="8" t="s">
        <v>72</v>
      </c>
      <c r="AF9" s="7" t="s">
        <v>52</v>
      </c>
      <c r="AG9" s="7" t="s">
        <v>107</v>
      </c>
      <c r="AH9" s="8" t="s">
        <v>60</v>
      </c>
      <c r="AI9" s="8" t="s">
        <v>61</v>
      </c>
      <c r="AJ9" s="7" t="s">
        <v>52</v>
      </c>
      <c r="AK9" s="8" t="s">
        <v>108</v>
      </c>
      <c r="AL9" s="8" t="s">
        <v>109</v>
      </c>
      <c r="AM9" s="7" t="s">
        <v>52</v>
      </c>
      <c r="AN9" s="8" t="s">
        <v>110</v>
      </c>
      <c r="AO9" s="8" t="s">
        <v>101</v>
      </c>
      <c r="AP9" s="7" t="s">
        <v>52</v>
      </c>
      <c r="AQ9" s="8" t="s">
        <v>111</v>
      </c>
      <c r="AR9" s="8" t="s">
        <v>101</v>
      </c>
      <c r="AS9" s="7" t="s">
        <v>52</v>
      </c>
      <c r="AT9" s="8" t="s">
        <v>112</v>
      </c>
      <c r="AU9" s="8" t="s">
        <v>113</v>
      </c>
      <c r="AV9" s="7" t="s">
        <v>52</v>
      </c>
      <c r="AW9" s="8" t="s">
        <v>114</v>
      </c>
      <c r="AX9" s="8" t="s">
        <v>101</v>
      </c>
      <c r="AY9" s="7" t="s">
        <v>52</v>
      </c>
      <c r="AZ9" s="8" t="s">
        <v>115</v>
      </c>
      <c r="BA9" s="8" t="s">
        <v>101</v>
      </c>
      <c r="BB9" s="7" t="s">
        <v>52</v>
      </c>
      <c r="BC9" s="8" t="s">
        <v>116</v>
      </c>
      <c r="BD9" s="8" t="s">
        <v>101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7" t="s">
        <v>53</v>
      </c>
      <c r="B10" s="30">
        <v>54</v>
      </c>
      <c r="C10" s="30" t="s">
        <v>117</v>
      </c>
      <c r="D10" s="11">
        <v>0.44444444444444442</v>
      </c>
      <c r="E10" s="7" t="s">
        <v>53</v>
      </c>
      <c r="F10" s="30">
        <v>15</v>
      </c>
      <c r="G10" s="8">
        <v>15</v>
      </c>
      <c r="H10" s="7" t="s">
        <v>53</v>
      </c>
      <c r="I10" s="30">
        <v>39</v>
      </c>
      <c r="J10" s="8">
        <v>39</v>
      </c>
      <c r="K10" s="7" t="s">
        <v>53</v>
      </c>
      <c r="L10" s="7" t="s">
        <v>59</v>
      </c>
      <c r="M10" s="8" t="s">
        <v>60</v>
      </c>
      <c r="N10" s="8" t="s">
        <v>61</v>
      </c>
      <c r="O10" s="7" t="s">
        <v>53</v>
      </c>
      <c r="P10" s="8" t="s">
        <v>73</v>
      </c>
      <c r="Q10" s="8" t="s">
        <v>73</v>
      </c>
      <c r="R10" s="7" t="s">
        <v>53</v>
      </c>
      <c r="S10" s="8" t="s">
        <v>118</v>
      </c>
      <c r="T10" s="8" t="s">
        <v>118</v>
      </c>
      <c r="U10" s="7" t="s">
        <v>53</v>
      </c>
      <c r="V10" s="7" t="s">
        <v>81</v>
      </c>
      <c r="W10" s="8"/>
      <c r="X10" s="8" t="s">
        <v>61</v>
      </c>
      <c r="Y10" s="7" t="s">
        <v>53</v>
      </c>
      <c r="Z10" s="8" t="s">
        <v>117</v>
      </c>
      <c r="AA10" s="8" t="s">
        <v>117</v>
      </c>
      <c r="AB10" s="7" t="s">
        <v>53</v>
      </c>
      <c r="AC10" s="7" t="s">
        <v>64</v>
      </c>
      <c r="AD10" s="8" t="s">
        <v>60</v>
      </c>
      <c r="AE10" s="8" t="s">
        <v>65</v>
      </c>
      <c r="AF10" s="7" t="s">
        <v>53</v>
      </c>
      <c r="AG10" s="7" t="s">
        <v>66</v>
      </c>
      <c r="AH10" s="8">
        <v>1</v>
      </c>
      <c r="AI10" s="8" t="s">
        <v>67</v>
      </c>
      <c r="AJ10" s="7" t="s">
        <v>53</v>
      </c>
      <c r="AK10" s="8">
        <v>1</v>
      </c>
      <c r="AL10" s="8">
        <v>1</v>
      </c>
      <c r="AM10" s="7" t="s">
        <v>53</v>
      </c>
      <c r="AN10" s="8" t="s">
        <v>94</v>
      </c>
      <c r="AO10" s="8" t="s">
        <v>117</v>
      </c>
      <c r="AP10" s="7" t="s">
        <v>53</v>
      </c>
      <c r="AQ10" s="8" t="s">
        <v>94</v>
      </c>
      <c r="AR10" s="8" t="s">
        <v>117</v>
      </c>
      <c r="AS10" s="7" t="s">
        <v>53</v>
      </c>
      <c r="AT10" s="8" t="s">
        <v>71</v>
      </c>
      <c r="AU10" s="8" t="s">
        <v>71</v>
      </c>
      <c r="AV10" s="7" t="s">
        <v>53</v>
      </c>
      <c r="AW10" s="8" t="s">
        <v>94</v>
      </c>
      <c r="AX10" s="8" t="s">
        <v>117</v>
      </c>
      <c r="AY10" s="7" t="s">
        <v>53</v>
      </c>
      <c r="AZ10" s="8" t="s">
        <v>95</v>
      </c>
      <c r="BA10" s="8" t="s">
        <v>117</v>
      </c>
      <c r="BB10" s="7" t="s">
        <v>53</v>
      </c>
      <c r="BC10" s="8" t="s">
        <v>94</v>
      </c>
      <c r="BD10" s="8" t="s">
        <v>117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7" t="s">
        <v>54</v>
      </c>
      <c r="B11" s="30">
        <v>67</v>
      </c>
      <c r="C11" s="30" t="s">
        <v>93</v>
      </c>
      <c r="D11" s="11">
        <v>0.47761194029850745</v>
      </c>
      <c r="E11" s="7" t="s">
        <v>54</v>
      </c>
      <c r="F11" s="30">
        <v>14</v>
      </c>
      <c r="G11" s="8">
        <v>15</v>
      </c>
      <c r="H11" s="7" t="s">
        <v>54</v>
      </c>
      <c r="I11" s="30">
        <v>35</v>
      </c>
      <c r="J11" s="8">
        <v>45</v>
      </c>
      <c r="K11" s="7" t="s">
        <v>54</v>
      </c>
      <c r="L11" s="7" t="s">
        <v>59</v>
      </c>
      <c r="M11" s="8" t="s">
        <v>60</v>
      </c>
      <c r="N11" s="8" t="s">
        <v>61</v>
      </c>
      <c r="O11" s="7" t="s">
        <v>54</v>
      </c>
      <c r="P11" s="8" t="s">
        <v>93</v>
      </c>
      <c r="Q11" s="8" t="s">
        <v>93</v>
      </c>
      <c r="R11" s="7" t="s">
        <v>54</v>
      </c>
      <c r="S11" s="8" t="s">
        <v>93</v>
      </c>
      <c r="T11" s="8" t="s">
        <v>93</v>
      </c>
      <c r="U11" s="7" t="s">
        <v>54</v>
      </c>
      <c r="V11" s="7" t="s">
        <v>81</v>
      </c>
      <c r="W11" s="8"/>
      <c r="X11" s="8" t="s">
        <v>61</v>
      </c>
      <c r="Y11" s="7" t="s">
        <v>54</v>
      </c>
      <c r="Z11" s="8" t="s">
        <v>93</v>
      </c>
      <c r="AA11" s="8" t="s">
        <v>93</v>
      </c>
      <c r="AB11" s="7" t="s">
        <v>54</v>
      </c>
      <c r="AC11" s="7" t="s">
        <v>64</v>
      </c>
      <c r="AD11" s="8" t="s">
        <v>60</v>
      </c>
      <c r="AE11" s="8" t="s">
        <v>65</v>
      </c>
      <c r="AF11" s="7" t="s">
        <v>54</v>
      </c>
      <c r="AG11" s="7" t="s">
        <v>66</v>
      </c>
      <c r="AH11" s="8">
        <v>3</v>
      </c>
      <c r="AI11" s="8" t="s">
        <v>76</v>
      </c>
      <c r="AJ11" s="7" t="s">
        <v>54</v>
      </c>
      <c r="AK11" s="8" t="s">
        <v>85</v>
      </c>
      <c r="AL11" s="8" t="s">
        <v>85</v>
      </c>
      <c r="AM11" s="7" t="s">
        <v>54</v>
      </c>
      <c r="AN11" s="8" t="s">
        <v>93</v>
      </c>
      <c r="AO11" s="8" t="s">
        <v>93</v>
      </c>
      <c r="AP11" s="7" t="s">
        <v>54</v>
      </c>
      <c r="AQ11" s="8" t="s">
        <v>93</v>
      </c>
      <c r="AR11" s="8" t="s">
        <v>93</v>
      </c>
      <c r="AS11" s="7" t="s">
        <v>54</v>
      </c>
      <c r="AT11" s="8" t="s">
        <v>93</v>
      </c>
      <c r="AU11" s="8" t="s">
        <v>93</v>
      </c>
      <c r="AV11" s="7" t="s">
        <v>54</v>
      </c>
      <c r="AW11" s="8" t="s">
        <v>93</v>
      </c>
      <c r="AX11" s="8" t="s">
        <v>93</v>
      </c>
      <c r="AY11" s="7" t="s">
        <v>54</v>
      </c>
      <c r="AZ11" s="8" t="s">
        <v>93</v>
      </c>
      <c r="BA11" s="8" t="s">
        <v>93</v>
      </c>
      <c r="BB11" s="7" t="s">
        <v>54</v>
      </c>
      <c r="BC11" s="8" t="s">
        <v>93</v>
      </c>
      <c r="BD11" s="8" t="s">
        <v>93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">
      <c r="A12" s="7" t="s">
        <v>55</v>
      </c>
      <c r="B12" s="30">
        <v>71</v>
      </c>
      <c r="C12" s="30" t="s">
        <v>119</v>
      </c>
      <c r="D12" s="11">
        <v>0.39436619718309857</v>
      </c>
      <c r="E12" s="7" t="s">
        <v>55</v>
      </c>
      <c r="F12" s="30">
        <v>15</v>
      </c>
      <c r="G12" s="8">
        <v>15</v>
      </c>
      <c r="H12" s="7" t="s">
        <v>55</v>
      </c>
      <c r="I12" s="30">
        <v>36</v>
      </c>
      <c r="J12" s="8">
        <v>45</v>
      </c>
      <c r="K12" s="7" t="s">
        <v>55</v>
      </c>
      <c r="L12" s="7" t="s">
        <v>59</v>
      </c>
      <c r="M12" s="8" t="s">
        <v>60</v>
      </c>
      <c r="N12" s="8" t="s">
        <v>61</v>
      </c>
      <c r="O12" s="7" t="s">
        <v>55</v>
      </c>
      <c r="P12" s="8" t="s">
        <v>117</v>
      </c>
      <c r="Q12" s="8" t="s">
        <v>117</v>
      </c>
      <c r="R12" s="7" t="s">
        <v>55</v>
      </c>
      <c r="S12" s="8" t="s">
        <v>120</v>
      </c>
      <c r="T12" s="8" t="s">
        <v>121</v>
      </c>
      <c r="U12" s="7" t="s">
        <v>55</v>
      </c>
      <c r="V12" s="7" t="s">
        <v>81</v>
      </c>
      <c r="W12" s="8"/>
      <c r="X12" s="8" t="s">
        <v>61</v>
      </c>
      <c r="Y12" s="7" t="s">
        <v>55</v>
      </c>
      <c r="Z12" s="8" t="s">
        <v>120</v>
      </c>
      <c r="AA12" s="8" t="s">
        <v>119</v>
      </c>
      <c r="AB12" s="7" t="s">
        <v>55</v>
      </c>
      <c r="AC12" s="7" t="s">
        <v>83</v>
      </c>
      <c r="AD12" s="8">
        <v>3</v>
      </c>
      <c r="AE12" s="8" t="s">
        <v>76</v>
      </c>
      <c r="AF12" s="7" t="s">
        <v>55</v>
      </c>
      <c r="AG12" s="7" t="s">
        <v>66</v>
      </c>
      <c r="AH12" s="8">
        <v>4</v>
      </c>
      <c r="AI12" s="8" t="s">
        <v>63</v>
      </c>
      <c r="AJ12" s="7" t="s">
        <v>55</v>
      </c>
      <c r="AK12" s="8" t="s">
        <v>122</v>
      </c>
      <c r="AL12" s="8" t="s">
        <v>122</v>
      </c>
      <c r="AM12" s="7" t="s">
        <v>55</v>
      </c>
      <c r="AN12" s="8" t="s">
        <v>119</v>
      </c>
      <c r="AO12" s="8" t="s">
        <v>119</v>
      </c>
      <c r="AP12" s="7" t="s">
        <v>55</v>
      </c>
      <c r="AQ12" s="8" t="s">
        <v>97</v>
      </c>
      <c r="AR12" s="8" t="s">
        <v>119</v>
      </c>
      <c r="AS12" s="7" t="s">
        <v>55</v>
      </c>
      <c r="AT12" s="8" t="s">
        <v>117</v>
      </c>
      <c r="AU12" s="8" t="s">
        <v>120</v>
      </c>
      <c r="AV12" s="7" t="s">
        <v>55</v>
      </c>
      <c r="AW12" s="8" t="s">
        <v>97</v>
      </c>
      <c r="AX12" s="8" t="s">
        <v>119</v>
      </c>
      <c r="AY12" s="7" t="s">
        <v>55</v>
      </c>
      <c r="AZ12" s="8" t="s">
        <v>97</v>
      </c>
      <c r="BA12" s="8" t="s">
        <v>119</v>
      </c>
      <c r="BB12" s="7" t="s">
        <v>55</v>
      </c>
      <c r="BC12" s="8" t="s">
        <v>97</v>
      </c>
      <c r="BD12" s="8" t="s">
        <v>119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">
      <c r="A13" s="7" t="s">
        <v>56</v>
      </c>
      <c r="B13" s="30">
        <v>14</v>
      </c>
      <c r="C13" s="30" t="s">
        <v>96</v>
      </c>
      <c r="D13" s="11">
        <v>0.7142857142857143</v>
      </c>
      <c r="E13" s="7" t="s">
        <v>56</v>
      </c>
      <c r="F13" s="30">
        <v>14</v>
      </c>
      <c r="G13" s="8">
        <v>15</v>
      </c>
      <c r="H13" s="7" t="s">
        <v>56</v>
      </c>
      <c r="I13" s="30">
        <v>38</v>
      </c>
      <c r="J13" s="8">
        <v>45</v>
      </c>
      <c r="K13" s="7" t="s">
        <v>56</v>
      </c>
      <c r="L13" s="7" t="s">
        <v>59</v>
      </c>
      <c r="M13" s="8" t="s">
        <v>60</v>
      </c>
      <c r="N13" s="8" t="s">
        <v>61</v>
      </c>
      <c r="O13" s="7" t="s">
        <v>56</v>
      </c>
      <c r="P13" s="8" t="s">
        <v>123</v>
      </c>
      <c r="Q13" s="8" t="s">
        <v>108</v>
      </c>
      <c r="R13" s="7" t="s">
        <v>56</v>
      </c>
      <c r="S13" s="8" t="s">
        <v>124</v>
      </c>
      <c r="T13" s="8" t="s">
        <v>124</v>
      </c>
      <c r="U13" s="7" t="s">
        <v>56</v>
      </c>
      <c r="V13" s="7" t="s">
        <v>81</v>
      </c>
      <c r="W13" s="8"/>
      <c r="X13" s="8" t="s">
        <v>61</v>
      </c>
      <c r="Y13" s="7" t="s">
        <v>56</v>
      </c>
      <c r="Z13" s="8" t="s">
        <v>108</v>
      </c>
      <c r="AA13" s="8" t="s">
        <v>96</v>
      </c>
      <c r="AB13" s="7" t="s">
        <v>56</v>
      </c>
      <c r="AC13" s="7" t="s">
        <v>64</v>
      </c>
      <c r="AD13" s="8" t="s">
        <v>60</v>
      </c>
      <c r="AE13" s="8" t="s">
        <v>65</v>
      </c>
      <c r="AF13" s="7" t="s">
        <v>56</v>
      </c>
      <c r="AG13" s="7" t="s">
        <v>66</v>
      </c>
      <c r="AH13" s="8">
        <v>3</v>
      </c>
      <c r="AI13" s="8" t="s">
        <v>76</v>
      </c>
      <c r="AJ13" s="7" t="s">
        <v>56</v>
      </c>
      <c r="AK13" s="8" t="s">
        <v>84</v>
      </c>
      <c r="AL13" s="8" t="s">
        <v>84</v>
      </c>
      <c r="AM13" s="7" t="s">
        <v>56</v>
      </c>
      <c r="AN13" s="8" t="s">
        <v>118</v>
      </c>
      <c r="AO13" s="8" t="s">
        <v>96</v>
      </c>
      <c r="AP13" s="7" t="s">
        <v>56</v>
      </c>
      <c r="AQ13" s="8" t="s">
        <v>118</v>
      </c>
      <c r="AR13" s="8" t="s">
        <v>96</v>
      </c>
      <c r="AS13" s="7" t="s">
        <v>56</v>
      </c>
      <c r="AT13" s="8" t="s">
        <v>108</v>
      </c>
      <c r="AU13" s="8" t="s">
        <v>108</v>
      </c>
      <c r="AV13" s="7" t="s">
        <v>56</v>
      </c>
      <c r="AW13" s="8" t="s">
        <v>96</v>
      </c>
      <c r="AX13" s="8" t="s">
        <v>96</v>
      </c>
      <c r="AY13" s="7" t="s">
        <v>56</v>
      </c>
      <c r="AZ13" s="8" t="s">
        <v>118</v>
      </c>
      <c r="BA13" s="8" t="s">
        <v>96</v>
      </c>
      <c r="BB13" s="7" t="s">
        <v>56</v>
      </c>
      <c r="BC13" s="8" t="s">
        <v>118</v>
      </c>
      <c r="BD13" s="8" t="s">
        <v>96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">
      <c r="A14" s="7" t="s">
        <v>57</v>
      </c>
      <c r="B14" s="30">
        <v>56</v>
      </c>
      <c r="C14" s="30" t="s">
        <v>97</v>
      </c>
      <c r="D14" s="11">
        <v>0.48214285714285715</v>
      </c>
      <c r="E14" s="7" t="s">
        <v>57</v>
      </c>
      <c r="F14" s="30">
        <v>15</v>
      </c>
      <c r="G14" s="8">
        <v>15</v>
      </c>
      <c r="H14" s="7" t="s">
        <v>57</v>
      </c>
      <c r="I14" s="30">
        <v>45</v>
      </c>
      <c r="J14" s="8">
        <v>45</v>
      </c>
      <c r="K14" s="7" t="s">
        <v>57</v>
      </c>
      <c r="L14" s="7" t="s">
        <v>59</v>
      </c>
      <c r="M14" s="8" t="s">
        <v>60</v>
      </c>
      <c r="N14" s="8" t="s">
        <v>61</v>
      </c>
      <c r="O14" s="7" t="s">
        <v>57</v>
      </c>
      <c r="P14" s="8" t="s">
        <v>67</v>
      </c>
      <c r="Q14" s="8" t="s">
        <v>67</v>
      </c>
      <c r="R14" s="7" t="s">
        <v>57</v>
      </c>
      <c r="S14" s="8" t="s">
        <v>125</v>
      </c>
      <c r="T14" s="8" t="s">
        <v>67</v>
      </c>
      <c r="U14" s="7" t="s">
        <v>57</v>
      </c>
      <c r="V14" s="7" t="s">
        <v>81</v>
      </c>
      <c r="W14" s="8"/>
      <c r="X14" s="8" t="s">
        <v>61</v>
      </c>
      <c r="Y14" s="7" t="s">
        <v>57</v>
      </c>
      <c r="Z14" s="8" t="s">
        <v>120</v>
      </c>
      <c r="AA14" s="8" t="s">
        <v>97</v>
      </c>
      <c r="AB14" s="7" t="s">
        <v>57</v>
      </c>
      <c r="AC14" s="7" t="s">
        <v>83</v>
      </c>
      <c r="AD14" s="8">
        <v>3</v>
      </c>
      <c r="AE14" s="8" t="s">
        <v>76</v>
      </c>
      <c r="AF14" s="7" t="s">
        <v>57</v>
      </c>
      <c r="AG14" s="7" t="s">
        <v>66</v>
      </c>
      <c r="AH14" s="8">
        <v>3</v>
      </c>
      <c r="AI14" s="8" t="s">
        <v>76</v>
      </c>
      <c r="AJ14" s="7" t="s">
        <v>57</v>
      </c>
      <c r="AK14" s="8" t="s">
        <v>85</v>
      </c>
      <c r="AL14" s="8" t="s">
        <v>85</v>
      </c>
      <c r="AM14" s="7" t="s">
        <v>57</v>
      </c>
      <c r="AN14" s="8" t="s">
        <v>94</v>
      </c>
      <c r="AO14" s="8" t="s">
        <v>97</v>
      </c>
      <c r="AP14" s="7" t="s">
        <v>57</v>
      </c>
      <c r="AQ14" s="8" t="s">
        <v>95</v>
      </c>
      <c r="AR14" s="8" t="s">
        <v>97</v>
      </c>
      <c r="AS14" s="7" t="s">
        <v>57</v>
      </c>
      <c r="AT14" s="8" t="s">
        <v>67</v>
      </c>
      <c r="AU14" s="8" t="s">
        <v>91</v>
      </c>
      <c r="AV14" s="7" t="s">
        <v>57</v>
      </c>
      <c r="AW14" s="8" t="s">
        <v>94</v>
      </c>
      <c r="AX14" s="8" t="s">
        <v>97</v>
      </c>
      <c r="AY14" s="7" t="s">
        <v>57</v>
      </c>
      <c r="AZ14" s="8" t="s">
        <v>120</v>
      </c>
      <c r="BA14" s="8" t="s">
        <v>97</v>
      </c>
      <c r="BB14" s="7" t="s">
        <v>57</v>
      </c>
      <c r="BC14" s="8" t="s">
        <v>94</v>
      </c>
      <c r="BD14" s="8" t="s">
        <v>97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615"/>
  <sheetViews>
    <sheetView topLeftCell="A2" workbookViewId="0">
      <selection activeCell="A34" sqref="A34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Завьяловский детский сад "Родничок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28.846153846153847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1">
        <f t="shared" ref="E3:E15" si="0">B3+C3+D3</f>
        <v>98.84615384615384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tr">
        <f>'Данные для ввода на bus.gov.ru'!A3</f>
        <v>Кокошеевская основная общеобразовательная школа</v>
      </c>
      <c r="B4" s="20">
        <f>IFERROR(((('Данные для ввода на bus.gov.ru'!F3/'Данные для ввода на bus.gov.ru'!G3)+('Данные для ввода на bus.gov.ru'!I3/'Данные для ввода на bus.gov.ru'!J3))/2*100)*0.3,"")</f>
        <v>28.666666666666661</v>
      </c>
      <c r="C4" s="18">
        <f>'Данные для ввода на bus.gov.ru'!N3*0.3</f>
        <v>27</v>
      </c>
      <c r="D4" s="20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1">
        <f t="shared" si="0"/>
        <v>95.666666666666657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tr">
        <f>'Данные для ввода на bus.gov.ru'!A4</f>
        <v>Красноярская основная общеобразовательная школа</v>
      </c>
      <c r="B5" s="20">
        <f>IFERROR(((('Данные для ввода на bus.gov.ru'!F4/'Данные для ввода на bus.gov.ru'!G4)+('Данные для ввода на bus.gov.ru'!I4/'Данные для ввода на bus.gov.ru'!J4))/2*100)*0.3,"")</f>
        <v>15</v>
      </c>
      <c r="C5" s="18">
        <f>'Данные для ввода на bus.gov.ru'!N4*0.3</f>
        <v>0</v>
      </c>
      <c r="D5" s="20">
        <f>((('Данные для ввода на bus.gov.ru'!P4+'Данные для ввода на bus.gov.ru'!S4)/('Данные для ввода на bus.gov.ru'!Q4+'Данные для ввода на bus.gov.ru'!T4))*100)*0.4</f>
        <v>40</v>
      </c>
      <c r="E5" s="21">
        <f t="shared" si="0"/>
        <v>55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tr">
        <f>'Данные для ввода на bus.gov.ru'!A5</f>
        <v>Михайловский детский сад "Буратино"</v>
      </c>
      <c r="B6" s="20">
        <f>IFERROR(((('Данные для ввода на bus.gov.ru'!F5/'Данные для ввода на bus.gov.ru'!G5)+('Данные для ввода на bus.gov.ru'!I5/'Данные для ввода на bus.gov.ru'!J5))/2*100)*0.3,"")</f>
        <v>26.615384615384613</v>
      </c>
      <c r="C6" s="18">
        <f>'Данные для ввода на bus.gov.ru'!N5*0.3</f>
        <v>30</v>
      </c>
      <c r="D6" s="20">
        <f>((('Данные для ввода на bus.gov.ru'!P5+'Данные для ввода на bus.gov.ru'!S5)/('Данные для ввода на bus.gov.ru'!Q5+'Данные для ввода на bus.gov.ru'!T5))*100)*0.4</f>
        <v>38.241758241758241</v>
      </c>
      <c r="E6" s="21">
        <f t="shared" si="0"/>
        <v>94.857142857142861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tr">
        <f>'Данные для ввода на bus.gov.ru'!A6</f>
        <v>Мордбугурусланская основная общеобразовательная школа</v>
      </c>
      <c r="B7" s="20">
        <f>IFERROR(((('Данные для ввода на bus.gov.ru'!F6/'Данные для ввода на bus.gov.ru'!G6)+('Данные для ввода на bus.gov.ru'!I6/'Данные для ввода на bus.gov.ru'!J6))/2*100)*0.3,"")</f>
        <v>30</v>
      </c>
      <c r="C7" s="18">
        <f>'Данные для ввода на bus.gov.ru'!N6*0.3</f>
        <v>30</v>
      </c>
      <c r="D7" s="20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21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 t="str">
        <f>'Данные для ввода на bus.gov.ru'!A7</f>
        <v>Нойкинская средняя общеобразовательная школа</v>
      </c>
      <c r="B8" s="20">
        <f>IFERROR(((('Данные для ввода на bus.gov.ru'!F7/'Данные для ввода на bus.gov.ru'!G7)+('Данные для ввода на bus.gov.ru'!I7/'Данные для ввода на bus.gov.ru'!J7))/2*100)*0.3,"")</f>
        <v>26.666666666666664</v>
      </c>
      <c r="C8" s="18">
        <f>'Данные для ввода на bus.gov.ru'!N7*0.3</f>
        <v>27</v>
      </c>
      <c r="D8" s="20">
        <f>((('Данные для ввода на bus.gov.ru'!P7+'Данные для ввода на bus.gov.ru'!S7)/('Данные для ввода на bus.gov.ru'!Q7+'Данные для ввода на bus.gov.ru'!T7))*100)*0.4</f>
        <v>40</v>
      </c>
      <c r="E8" s="21">
        <f t="shared" si="0"/>
        <v>93.666666666666657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 t="str">
        <f>'Данные для ввода на bus.gov.ru'!A8</f>
        <v>Нуштайкинская основная общеобразовательная школа</v>
      </c>
      <c r="B9" s="20">
        <f>IFERROR(((('Данные для ввода на bus.gov.ru'!F8/'Данные для ввода на bus.gov.ru'!G8)+('Данные для ввода на bus.gov.ru'!I8/'Данные для ввода на bus.gov.ru'!J8))/2*100)*0.3,"")</f>
        <v>26.333333333333332</v>
      </c>
      <c r="C9" s="18">
        <f>'Данные для ввода на bus.gov.ru'!N8*0.3</f>
        <v>27</v>
      </c>
      <c r="D9" s="20">
        <f>((('Данные для ввода на bus.gov.ru'!P8+'Данные для ввода на bus.gov.ru'!S8)/('Данные для ввода на bus.gov.ru'!Q8+'Данные для ввода на bus.gov.ru'!T8))*100)*0.4</f>
        <v>38.787878787878789</v>
      </c>
      <c r="E9" s="21">
        <f t="shared" si="0"/>
        <v>92.121212121212125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 t="str">
        <f>'Данные для ввода на bus.gov.ru'!A9</f>
        <v>Пилюгинская средняя общеобразовательная школа</v>
      </c>
      <c r="B10" s="20">
        <f>IFERROR(((('Данные для ввода на bus.gov.ru'!F9/'Данные для ввода на bus.gov.ru'!G9)+('Данные для ввода на bus.gov.ru'!I9/'Данные для ввода на bus.gov.ru'!J9))/2*100)*0.3,"")</f>
        <v>30</v>
      </c>
      <c r="C10" s="18">
        <f>'Данные для ввода на bus.gov.ru'!N9*0.3</f>
        <v>30</v>
      </c>
      <c r="D10" s="20">
        <f>((('Данные для ввода на bus.gov.ru'!P9+'Данные для ввода на bus.gov.ru'!S9)/('Данные для ввода на bus.gov.ru'!Q9+'Данные для ввода на bus.gov.ru'!T9))*100)*0.4</f>
        <v>38.029556650246306</v>
      </c>
      <c r="E10" s="21">
        <f t="shared" si="0"/>
        <v>98.029556650246306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 t="str">
        <f>'Данные для ввода на bus.gov.ru'!A10</f>
        <v>Пилюгинский детский сад "Колобок"</v>
      </c>
      <c r="B11" s="20">
        <f>IFERROR(((('Данные для ввода на bus.gov.ru'!F10/'Данные для ввода на bus.gov.ru'!G10)+('Данные для ввода на bus.gov.ru'!I10/'Данные для ввода на bus.gov.ru'!J10))/2*100)*0.3,"")</f>
        <v>30</v>
      </c>
      <c r="C11" s="18">
        <f>'Данные для ввода на bus.gov.ru'!N10*0.3</f>
        <v>30</v>
      </c>
      <c r="D11" s="20">
        <f>((('Данные для ввода на bus.gov.ru'!P10+'Данные для ввода на bus.gov.ru'!S10)/('Данные для ввода на bus.gov.ru'!Q10+'Данные для ввода на bus.gov.ru'!T10))*100)*0.4</f>
        <v>40</v>
      </c>
      <c r="E11" s="21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 t="str">
        <f>'Данные для ввода на bus.gov.ru'!A11</f>
        <v>Полибинская средняя общеобразовательная школа</v>
      </c>
      <c r="B12" s="20">
        <f>IFERROR(((('Данные для ввода на bus.gov.ru'!F11/'Данные для ввода на bus.gov.ru'!G11)+('Данные для ввода на bus.gov.ru'!I11/'Данные для ввода на bus.gov.ru'!J11))/2*100)*0.3,"")</f>
        <v>25.666666666666668</v>
      </c>
      <c r="C12" s="18">
        <f>'Данные для ввода на bus.gov.ru'!N11*0.3</f>
        <v>30</v>
      </c>
      <c r="D12" s="20">
        <f>((('Данные для ввода на bus.gov.ru'!P11+'Данные для ввода на bus.gov.ru'!S11)/('Данные для ввода на bus.gov.ru'!Q11+'Данные для ввода на bus.gov.ru'!T11))*100)*0.4</f>
        <v>40</v>
      </c>
      <c r="E12" s="21">
        <f t="shared" si="0"/>
        <v>95.666666666666671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 t="str">
        <f>'Данные для ввода на bus.gov.ru'!A12</f>
        <v>Пониклинская средняя общеобразовательная школа</v>
      </c>
      <c r="B13" s="20">
        <f>IFERROR(((('Данные для ввода на bus.gov.ru'!F12/'Данные для ввода на bus.gov.ru'!G12)+('Данные для ввода на bus.gov.ru'!I12/'Данные для ввода на bus.gov.ru'!J12))/2*100)*0.3,"")</f>
        <v>27</v>
      </c>
      <c r="C13" s="18">
        <f>'Данные для ввода на bus.gov.ru'!N12*0.3</f>
        <v>30</v>
      </c>
      <c r="D13" s="20">
        <f>((('Данные для ввода на bus.gov.ru'!P12+'Данные для ввода на bus.gov.ru'!S12)/('Данные для ввода на bus.gov.ru'!Q12+'Данные для ввода на bus.gov.ru'!T12))*100)*0.4</f>
        <v>39.200000000000003</v>
      </c>
      <c r="E13" s="21">
        <f t="shared" si="0"/>
        <v>96.2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" t="str">
        <f>'Данные для ввода на bus.gov.ru'!A13</f>
        <v>Русскобоклинская основная общеобразовательная школа им. Героя Советского Союза Хайрутдинова Акрама Мингазовича</v>
      </c>
      <c r="B14" s="20">
        <f>IFERROR(((('Данные для ввода на bus.gov.ru'!F13/'Данные для ввода на bus.gov.ru'!G13)+('Данные для ввода на bus.gov.ru'!I13/'Данные для ввода на bus.gov.ru'!J13))/2*100)*0.3,"")</f>
        <v>26.666666666666664</v>
      </c>
      <c r="C14" s="18">
        <f>'Данные для ввода на bus.gov.ru'!N13*0.3</f>
        <v>30</v>
      </c>
      <c r="D14" s="20">
        <f>((('Данные для ввода на bus.gov.ru'!P13+'Данные для ввода на bus.gov.ru'!S13)/('Данные для ввода на bus.gov.ru'!Q13+'Данные для ввода на bus.gov.ru'!T13))*100)*0.4</f>
        <v>37.142857142857146</v>
      </c>
      <c r="E14" s="21">
        <f t="shared" si="0"/>
        <v>93.80952380952381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 t="str">
        <f>'Данные для ввода на bus.gov.ru'!A14</f>
        <v>Советская средняя общеобразовательная школа</v>
      </c>
      <c r="B15" s="20">
        <f>IFERROR(((('Данные для ввода на bus.gov.ru'!F14/'Данные для ввода на bus.gov.ru'!G14)+('Данные для ввода на bus.gov.ru'!I14/'Данные для ввода на bus.gov.ru'!J14))/2*100)*0.3,"")</f>
        <v>30</v>
      </c>
      <c r="C15" s="18">
        <f>'Данные для ввода на bus.gov.ru'!N14*0.3</f>
        <v>30</v>
      </c>
      <c r="D15" s="20">
        <f>((('Данные для ввода на bus.gov.ru'!P14+'Данные для ввода на bus.gov.ru'!S14)/('Данные для ввода на bus.gov.ru'!Q14+'Данные для ввода на bus.gov.ru'!T14))*100)*0.4</f>
        <v>39</v>
      </c>
      <c r="E15" s="21">
        <f t="shared" si="0"/>
        <v>99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614"/>
  <sheetViews>
    <sheetView topLeftCell="A2" workbookViewId="0">
      <selection activeCell="A30" sqref="A3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Завьяловский детский сад "Родничок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50</v>
      </c>
      <c r="D3" s="14">
        <f t="shared" ref="D3:D15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Кокошеевская основная общеобразовательная школа</v>
      </c>
      <c r="B4" s="8">
        <f>'Данные для ввода на bus.gov.ru'!X3*0.5</f>
        <v>50</v>
      </c>
      <c r="C4" s="14">
        <f>(('Данные для ввода на bus.gov.ru'!Z3/'Данные для ввода на bus.gov.ru'!AA3)*100)*0.5</f>
        <v>46.875</v>
      </c>
      <c r="D4" s="14">
        <f t="shared" si="0"/>
        <v>96.875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Красноярская основная общеобразовательная школа</v>
      </c>
      <c r="B5" s="8">
        <f>'Данные для ввода на bus.gov.ru'!X4*0.5</f>
        <v>50</v>
      </c>
      <c r="C5" s="14">
        <f>(('Данные для ввода на bus.gov.ru'!Z4/'Данные для ввода на bus.gov.ru'!AA4)*100)*0.5</f>
        <v>47.058823529411761</v>
      </c>
      <c r="D5" s="14">
        <f t="shared" si="0"/>
        <v>97.058823529411768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Михайловский детский сад "Буратино"</v>
      </c>
      <c r="B6" s="8">
        <f>'Данные для ввода на bus.gov.ru'!X5*0.5</f>
        <v>50</v>
      </c>
      <c r="C6" s="14">
        <f>(('Данные для ввода на bus.gov.ru'!Z5/'Данные для ввода на bus.gov.ru'!AA5)*100)*0.5</f>
        <v>44.666666666666664</v>
      </c>
      <c r="D6" s="14">
        <f t="shared" si="0"/>
        <v>94.666666666666657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Мордбугурусланская основная общеобразовательная школа</v>
      </c>
      <c r="B7" s="8">
        <f>'Данные для ввода на bus.gov.ru'!X6*0.5</f>
        <v>50</v>
      </c>
      <c r="C7" s="14">
        <f>(('Данные для ввода на bus.gov.ru'!Z6/'Данные для ввода на bus.gov.ru'!AA6)*100)*0.5</f>
        <v>50</v>
      </c>
      <c r="D7" s="14">
        <f t="shared" si="0"/>
        <v>100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Нойкинская средняя общеобразовательная школа</v>
      </c>
      <c r="B8" s="8">
        <f>'Данные для ввода на bus.gov.ru'!X7*0.5</f>
        <v>50</v>
      </c>
      <c r="C8" s="14">
        <f>(('Данные для ввода на bus.gov.ru'!Z7/'Данные для ввода на bus.gov.ru'!AA7)*100)*0.5</f>
        <v>50</v>
      </c>
      <c r="D8" s="14">
        <f t="shared" si="0"/>
        <v>100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Нуштайкинская основная общеобразовательная школа</v>
      </c>
      <c r="B9" s="8">
        <f>'Данные для ввода на bus.gov.ru'!X8*0.5</f>
        <v>50</v>
      </c>
      <c r="C9" s="14">
        <f>(('Данные для ввода на bus.gov.ru'!Z8/'Данные для ввода на bus.gov.ru'!AA8)*100)*0.5</f>
        <v>42.1875</v>
      </c>
      <c r="D9" s="14">
        <f t="shared" si="0"/>
        <v>92.1875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Пилюгинская средняя общеобразовательная школа</v>
      </c>
      <c r="B10" s="8">
        <f>'Данные для ввода на bus.gov.ru'!X9*0.5</f>
        <v>50</v>
      </c>
      <c r="C10" s="14">
        <f>(('Данные для ввода на bus.gov.ru'!Z9/'Данные для ввода на bus.gov.ru'!AA9)*100)*0.5</f>
        <v>46.53846153846154</v>
      </c>
      <c r="D10" s="14">
        <f t="shared" si="0"/>
        <v>96.538461538461547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Пилюгинский детский сад "Колобок"</v>
      </c>
      <c r="B11" s="8">
        <f>'Данные для ввода на bus.gov.ru'!X10*0.5</f>
        <v>50</v>
      </c>
      <c r="C11" s="14">
        <f>(('Данные для ввода на bus.gov.ru'!Z10/'Данные для ввода на bus.gov.ru'!AA10)*100)*0.5</f>
        <v>50</v>
      </c>
      <c r="D11" s="14">
        <f t="shared" si="0"/>
        <v>100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Полибинская средняя общеобразовательная школа</v>
      </c>
      <c r="B12" s="8">
        <f>'Данные для ввода на bus.gov.ru'!X11*0.5</f>
        <v>50</v>
      </c>
      <c r="C12" s="14">
        <f>(('Данные для ввода на bus.gov.ru'!Z11/'Данные для ввода на bus.gov.ru'!AA11)*100)*0.5</f>
        <v>50</v>
      </c>
      <c r="D12" s="14">
        <f t="shared" si="0"/>
        <v>100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Пониклинская средняя общеобразовательная школа</v>
      </c>
      <c r="B13" s="8">
        <f>'Данные для ввода на bus.gov.ru'!X12*0.5</f>
        <v>50</v>
      </c>
      <c r="C13" s="14">
        <f>(('Данные для ввода на bus.gov.ru'!Z12/'Данные для ввода на bus.gov.ru'!AA12)*100)*0.5</f>
        <v>44.642857142857146</v>
      </c>
      <c r="D13" s="14">
        <f t="shared" si="0"/>
        <v>94.642857142857139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Русскобоклинская основная общеобразовательная школа им. Героя Советского Союза Хайрутдинова Акрама Мингазовича</v>
      </c>
      <c r="B14" s="8">
        <f>'Данные для ввода на bus.gov.ru'!X13*0.5</f>
        <v>50</v>
      </c>
      <c r="C14" s="14">
        <f>(('Данные для ввода на bus.gov.ru'!Z13/'Данные для ввода на bus.gov.ru'!AA13)*100)*0.5</f>
        <v>40</v>
      </c>
      <c r="D14" s="14">
        <f t="shared" si="0"/>
        <v>90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Советская средняя общеобразовательная школа</v>
      </c>
      <c r="B15" s="8">
        <f>'Данные для ввода на bus.gov.ru'!X14*0.5</f>
        <v>50</v>
      </c>
      <c r="C15" s="14">
        <f>(('Данные для ввода на bus.gov.ru'!Z14/'Данные для ввода на bus.gov.ru'!AA14)*100)*0.5</f>
        <v>46.296296296296298</v>
      </c>
      <c r="D15" s="14">
        <f t="shared" si="0"/>
        <v>96.296296296296305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Завьяловский детский сад "Родничок</v>
      </c>
      <c r="B3" s="13">
        <f>'Данные для ввода на bus.gov.ru'!AE2*0.3</f>
        <v>0</v>
      </c>
      <c r="C3" s="13">
        <f>'Данные для ввода на bus.gov.ru'!AI2*0.4</f>
        <v>8</v>
      </c>
      <c r="D3" s="15">
        <f>IFERROR((('Данные для ввода на bus.gov.ru'!AK2/'Данные для ввода на bus.gov.ru'!AL2)*100)*0.3,0)</f>
        <v>30</v>
      </c>
      <c r="E3" s="15">
        <f t="shared" ref="E3:E15" si="0">B3+C3+D3</f>
        <v>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Кокошеевская основная общеобразовательная школа</v>
      </c>
      <c r="B4" s="13">
        <f>'Данные для ввода на bus.gov.ru'!AE3*0.3</f>
        <v>0</v>
      </c>
      <c r="C4" s="13">
        <f>'Данные для ввода на bus.gov.ru'!AI3*0.4</f>
        <v>16</v>
      </c>
      <c r="D4" s="15">
        <f>IFERROR((('Данные для ввода на bus.gov.ru'!AK3/'Данные для ввода на bus.gov.ru'!AL3)*100)*0.3,0)</f>
        <v>30</v>
      </c>
      <c r="E4" s="15">
        <f t="shared" si="0"/>
        <v>46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Красноярская основная общеобразовательная школа</v>
      </c>
      <c r="B5" s="13">
        <f>'Данные для ввода на bus.gov.ru'!AE4*0.3</f>
        <v>0</v>
      </c>
      <c r="C5" s="13">
        <f>'Данные для ввода на bus.gov.ru'!AI4*0.4</f>
        <v>24</v>
      </c>
      <c r="D5" s="15">
        <f>IFERROR((('Данные для ввода на bus.gov.ru'!AK4/'Данные для ввода на bus.gov.ru'!AL4)*100)*0.3,0)</f>
        <v>30</v>
      </c>
      <c r="E5" s="15">
        <f t="shared" si="0"/>
        <v>54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Михайловский детский сад "Буратино"</v>
      </c>
      <c r="B6" s="13">
        <f>'Данные для ввода на bus.gov.ru'!AE5*0.3</f>
        <v>6</v>
      </c>
      <c r="C6" s="13">
        <f>'Данные для ввода на bus.gov.ru'!AI5*0.4</f>
        <v>8</v>
      </c>
      <c r="D6" s="15">
        <f>IFERROR((('Данные для ввода на bus.gov.ru'!AK5/'Данные для ввода на bus.gov.ru'!AL5)*100)*0.3,0)</f>
        <v>15</v>
      </c>
      <c r="E6" s="15">
        <f t="shared" si="0"/>
        <v>29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Мордбугурусланская основная общеобразовательная школа</v>
      </c>
      <c r="B7" s="13">
        <f>'Данные для ввода на bus.gov.ru'!AE6*0.3</f>
        <v>0</v>
      </c>
      <c r="C7" s="13">
        <f>'Данные для ввода на bus.gov.ru'!AI6*0.4</f>
        <v>24</v>
      </c>
      <c r="D7" s="15">
        <f>IFERROR((('Данные для ввода на bus.gov.ru'!AK6/'Данные для ввода на bus.gov.ru'!AL6)*100)*0.3,0)</f>
        <v>30</v>
      </c>
      <c r="E7" s="15">
        <f t="shared" si="0"/>
        <v>54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Нойкинская средняя общеобразовательная школа</v>
      </c>
      <c r="B8" s="13">
        <f>'Данные для ввода на bus.gov.ru'!AE7*0.3</f>
        <v>6</v>
      </c>
      <c r="C8" s="13">
        <f>'Данные для ввода на bus.gov.ru'!AI7*0.4</f>
        <v>32</v>
      </c>
      <c r="D8" s="15">
        <f>IFERROR((('Данные для ввода на bus.gov.ru'!AK7/'Данные для ввода на bus.gov.ru'!AL7)*100)*0.3,0)</f>
        <v>30</v>
      </c>
      <c r="E8" s="15">
        <f t="shared" si="0"/>
        <v>68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Нуштайкинская основная общеобразовательная школа</v>
      </c>
      <c r="B9" s="13">
        <f>'Данные для ввода на bus.gov.ru'!AE8*0.3</f>
        <v>0</v>
      </c>
      <c r="C9" s="13">
        <f>'Данные для ввода на bus.gov.ru'!AI8*0.4</f>
        <v>16</v>
      </c>
      <c r="D9" s="15">
        <f>IFERROR((('Данные для ввода на bus.gov.ru'!AK8/'Данные для ввода на bus.gov.ru'!AL8)*100)*0.3,0)</f>
        <v>30</v>
      </c>
      <c r="E9" s="15">
        <f t="shared" si="0"/>
        <v>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Пилюгинская средняя общеобразовательная школа</v>
      </c>
      <c r="B10" s="13">
        <f>'Данные для ввода на bus.gov.ru'!AE9*0.3</f>
        <v>12</v>
      </c>
      <c r="C10" s="13">
        <f>'Данные для ввода на bus.gov.ru'!AI9*0.4</f>
        <v>40</v>
      </c>
      <c r="D10" s="15">
        <f>IFERROR((('Данные для ввода на bus.gov.ru'!AK9/'Данные для ввода на bus.gov.ru'!AL9)*100)*0.3,0)</f>
        <v>21.81818181818182</v>
      </c>
      <c r="E10" s="15">
        <f t="shared" si="0"/>
        <v>73.818181818181813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Пилюгинский детский сад "Колобок"</v>
      </c>
      <c r="B11" s="13">
        <f>'Данные для ввода на bus.gov.ru'!AE10*0.3</f>
        <v>0</v>
      </c>
      <c r="C11" s="13">
        <f>'Данные для ввода на bus.gov.ru'!AI10*0.4</f>
        <v>8</v>
      </c>
      <c r="D11" s="15">
        <f>IFERROR((('Данные для ввода на bus.gov.ru'!AK10/'Данные для ввода на bus.gov.ru'!AL10)*100)*0.3,0)</f>
        <v>30</v>
      </c>
      <c r="E11" s="15">
        <f t="shared" si="0"/>
        <v>38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Полибинская средняя общеобразовательная школа</v>
      </c>
      <c r="B12" s="13">
        <f>'Данные для ввода на bus.gov.ru'!AE11*0.3</f>
        <v>0</v>
      </c>
      <c r="C12" s="13">
        <f>'Данные для ввода на bus.gov.ru'!AI11*0.4</f>
        <v>24</v>
      </c>
      <c r="D12" s="15">
        <f>IFERROR((('Данные для ввода на bus.gov.ru'!AK11/'Данные для ввода на bus.gov.ru'!AL11)*100)*0.3,0)</f>
        <v>30</v>
      </c>
      <c r="E12" s="15">
        <f t="shared" si="0"/>
        <v>54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Пониклинская средняя общеобразовательная школа</v>
      </c>
      <c r="B13" s="13">
        <f>'Данные для ввода на bus.gov.ru'!AE12*0.3</f>
        <v>18</v>
      </c>
      <c r="C13" s="13">
        <f>'Данные для ввода на bus.gov.ru'!AI12*0.4</f>
        <v>32</v>
      </c>
      <c r="D13" s="15">
        <f>IFERROR((('Данные для ввода на bus.gov.ru'!AK12/'Данные для ввода на bus.gov.ru'!AL12)*100)*0.3,0)</f>
        <v>30</v>
      </c>
      <c r="E13" s="15">
        <f t="shared" si="0"/>
        <v>80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Русскобоклинская основная общеобразовательная школа им. Героя Советского Союза Хайрутдинова Акрама Мингазовича</v>
      </c>
      <c r="B14" s="13">
        <f>'Данные для ввода на bus.gov.ru'!AE13*0.3</f>
        <v>0</v>
      </c>
      <c r="C14" s="13">
        <f>'Данные для ввода на bus.gov.ru'!AI13*0.4</f>
        <v>24</v>
      </c>
      <c r="D14" s="15">
        <f>IFERROR((('Данные для ввода на bus.gov.ru'!AK13/'Данные для ввода на bus.gov.ru'!AL13)*100)*0.3,0)</f>
        <v>30</v>
      </c>
      <c r="E14" s="15">
        <f t="shared" si="0"/>
        <v>54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Советская средняя общеобразовательная школа</v>
      </c>
      <c r="B15" s="13">
        <f>'Данные для ввода на bus.gov.ru'!AE14*0.3</f>
        <v>18</v>
      </c>
      <c r="C15" s="13">
        <f>'Данные для ввода на bus.gov.ru'!AI14*0.4</f>
        <v>24</v>
      </c>
      <c r="D15" s="15">
        <f>IFERROR((('Данные для ввода на bus.gov.ru'!AK14/'Данные для ввода на bus.gov.ru'!AL14)*100)*0.3,0)</f>
        <v>30</v>
      </c>
      <c r="E15" s="15">
        <f t="shared" si="0"/>
        <v>72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'Данные для ввода на bus.gov.ru'!A2</f>
        <v>Завьяловский детский сад "Родничок</v>
      </c>
      <c r="B3" s="15">
        <f>(('Данные для ввода на bus.gov.ru'!AN2/'Данные для ввода на bus.gov.ru'!AO2)*100)*0.4</f>
        <v>40</v>
      </c>
      <c r="C3" s="14">
        <f>(('Данные для ввода на bus.gov.ru'!AQ2/'Данные для ввода на bus.gov.ru'!AR2)*100)*0.4</f>
        <v>40</v>
      </c>
      <c r="D3" s="15">
        <f>(('Данные для ввода на bus.gov.ru'!AT2/'Данные для ввода на bus.gov.ru'!AU2)*100)*0.2</f>
        <v>20</v>
      </c>
      <c r="E3" s="15">
        <f t="shared" ref="E3:E15" si="0">B3+C3+D3</f>
        <v>100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">
      <c r="A4" s="7" t="str">
        <f>'Данные для ввода на bus.gov.ru'!A3</f>
        <v>Кокошеевская основная общеобразовательная школа</v>
      </c>
      <c r="B4" s="15">
        <f>(('Данные для ввода на bus.gov.ru'!AN3/'Данные для ввода на bus.gov.ru'!AO3)*100)*0.4</f>
        <v>35</v>
      </c>
      <c r="C4" s="14">
        <f>(('Данные для ввода на bus.gov.ru'!AQ3/'Данные для ввода на bus.gov.ru'!AR3)*100)*0.4</f>
        <v>37.5</v>
      </c>
      <c r="D4" s="15">
        <f>(('Данные для ввода на bus.gov.ru'!AT3/'Данные для ввода на bus.gov.ru'!AU3)*100)*0.2</f>
        <v>18.571428571428573</v>
      </c>
      <c r="E4" s="15">
        <f t="shared" si="0"/>
        <v>91.071428571428569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">
      <c r="A5" s="7" t="str">
        <f>'Данные для ввода на bus.gov.ru'!A4</f>
        <v>Красноярская основная общеобразовательная школа</v>
      </c>
      <c r="B5" s="15">
        <f>(('Данные для ввода на bus.gov.ru'!AN4/'Данные для ввода на bus.gov.ru'!AO4)*100)*0.4</f>
        <v>40</v>
      </c>
      <c r="C5" s="14">
        <f>(('Данные для ввода на bus.gov.ru'!AQ4/'Данные для ввода на bus.gov.ru'!AR4)*100)*0.4</f>
        <v>40</v>
      </c>
      <c r="D5" s="15">
        <f>(('Данные для ввода на bus.gov.ru'!AT4/'Данные для ввода на bus.gov.ru'!AU4)*100)*0.2</f>
        <v>20</v>
      </c>
      <c r="E5" s="15">
        <f t="shared" si="0"/>
        <v>100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">
      <c r="A6" s="7" t="str">
        <f>'Данные для ввода на bus.gov.ru'!A5</f>
        <v>Михайловский детский сад "Буратино"</v>
      </c>
      <c r="B6" s="15">
        <f>(('Данные для ввода на bus.gov.ru'!AN5/'Данные для ввода на bus.gov.ru'!AO5)*100)*0.4</f>
        <v>37.866666666666667</v>
      </c>
      <c r="C6" s="14">
        <f>(('Данные для ввода на bus.gov.ru'!AQ5/'Данные для ввода на bus.gov.ru'!AR5)*100)*0.4</f>
        <v>38.400000000000006</v>
      </c>
      <c r="D6" s="15">
        <f>(('Данные для ввода на bus.gov.ru'!AT5/'Данные для ввода на bus.gov.ru'!AU5)*100)*0.2</f>
        <v>19.130434782608699</v>
      </c>
      <c r="E6" s="15">
        <f t="shared" si="0"/>
        <v>95.397101449275382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">
      <c r="A7" s="7" t="str">
        <f>'Данные для ввода на bus.gov.ru'!A6</f>
        <v>Мордбугурусланская основная общеобразовательная школа</v>
      </c>
      <c r="B7" s="15">
        <f>(('Данные для ввода на bus.gov.ru'!AN6/'Данные для ввода на bus.gov.ru'!AO6)*100)*0.4</f>
        <v>40</v>
      </c>
      <c r="C7" s="14">
        <f>(('Данные для ввода на bus.gov.ru'!AQ6/'Данные для ввода на bus.gov.ru'!AR6)*100)*0.4</f>
        <v>40</v>
      </c>
      <c r="D7" s="15">
        <f>(('Данные для ввода на bus.gov.ru'!AT6/'Данные для ввода на bus.gov.ru'!AU6)*100)*0.2</f>
        <v>20</v>
      </c>
      <c r="E7" s="15">
        <f t="shared" si="0"/>
        <v>100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">
      <c r="A8" s="7" t="str">
        <f>'Данные для ввода на bus.gov.ru'!A7</f>
        <v>Нойкинская средняя общеобразовательная школа</v>
      </c>
      <c r="B8" s="15">
        <f>(('Данные для ввода на bus.gov.ru'!AN7/'Данные для ввода на bus.gov.ru'!AO7)*100)*0.4</f>
        <v>40</v>
      </c>
      <c r="C8" s="14">
        <f>(('Данные для ввода на bus.gov.ru'!AQ7/'Данные для ввода на bus.gov.ru'!AR7)*100)*0.4</f>
        <v>40</v>
      </c>
      <c r="D8" s="15">
        <f>(('Данные для ввода на bus.gov.ru'!AT7/'Данные для ввода на bus.gov.ru'!AU7)*100)*0.2</f>
        <v>20</v>
      </c>
      <c r="E8" s="15">
        <f t="shared" si="0"/>
        <v>100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">
      <c r="A9" s="7" t="str">
        <f>'Данные для ввода на bus.gov.ru'!A8</f>
        <v>Нуштайкинская основная общеобразовательная школа</v>
      </c>
      <c r="B9" s="15">
        <f>(('Данные для ввода на bus.gov.ru'!AN8/'Данные для ввода на bus.gov.ru'!AO8)*100)*0.4</f>
        <v>37.5</v>
      </c>
      <c r="C9" s="14">
        <f>(('Данные для ввода на bus.gov.ru'!AQ8/'Данные для ввода на bus.gov.ru'!AR8)*100)*0.4</f>
        <v>38.75</v>
      </c>
      <c r="D9" s="15">
        <f>(('Данные для ввода на bus.gov.ru'!AT8/'Данные для ввода на bus.gov.ru'!AU8)*100)*0.2</f>
        <v>20</v>
      </c>
      <c r="E9" s="15">
        <f t="shared" si="0"/>
        <v>96.25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">
      <c r="A10" s="7" t="str">
        <f>'Данные для ввода на bus.gov.ru'!A9</f>
        <v>Пилюгинская средняя общеобразовательная школа</v>
      </c>
      <c r="B10" s="15">
        <f>(('Данные для ввода на bus.gov.ru'!AN9/'Данные для ввода на bus.gov.ru'!AO9)*100)*0.4</f>
        <v>37.846153846153847</v>
      </c>
      <c r="C10" s="14">
        <f>(('Данные для ввода на bus.gov.ru'!AQ9/'Данные для ввода на bus.gov.ru'!AR9)*100)*0.4</f>
        <v>38.769230769230774</v>
      </c>
      <c r="D10" s="15">
        <f>(('Данные для ввода на bus.gov.ru'!AT9/'Данные для ввода на bus.gov.ru'!AU9)*100)*0.2</f>
        <v>19.827586206896555</v>
      </c>
      <c r="E10" s="15">
        <f t="shared" si="0"/>
        <v>96.442970822281168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">
      <c r="A11" s="7" t="str">
        <f>'Данные для ввода на bus.gov.ru'!A10</f>
        <v>Пилюгинский детский сад "Колобок"</v>
      </c>
      <c r="B11" s="15">
        <f>(('Данные для ввода на bus.gov.ru'!AN10/'Данные для ввода на bus.gov.ru'!AO10)*100)*0.4</f>
        <v>36.666666666666664</v>
      </c>
      <c r="C11" s="14">
        <f>(('Данные для ввода на bus.gov.ru'!AQ10/'Данные для ввода на bus.gov.ru'!AR10)*100)*0.4</f>
        <v>36.666666666666664</v>
      </c>
      <c r="D11" s="15">
        <f>(('Данные для ввода на bus.gov.ru'!AT10/'Данные для ввода на bus.gov.ru'!AU10)*100)*0.2</f>
        <v>20</v>
      </c>
      <c r="E11" s="15">
        <f t="shared" si="0"/>
        <v>93.333333333333329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">
      <c r="A12" s="7" t="str">
        <f>'Данные для ввода на bus.gov.ru'!A11</f>
        <v>Полибинская средняя общеобразовательная школа</v>
      </c>
      <c r="B12" s="15">
        <f>(('Данные для ввода на bus.gov.ru'!AN11/'Данные для ввода на bus.gov.ru'!AO11)*100)*0.4</f>
        <v>40</v>
      </c>
      <c r="C12" s="14">
        <f>(('Данные для ввода на bus.gov.ru'!AQ11/'Данные для ввода на bus.gov.ru'!AR11)*100)*0.4</f>
        <v>40</v>
      </c>
      <c r="D12" s="15">
        <f>(('Данные для ввода на bus.gov.ru'!AT11/'Данные для ввода на bus.gov.ru'!AU11)*100)*0.2</f>
        <v>20</v>
      </c>
      <c r="E12" s="15">
        <f t="shared" si="0"/>
        <v>100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">
      <c r="A13" s="7" t="str">
        <f>'Данные для ввода на bus.gov.ru'!A12</f>
        <v>Пониклинская средняя общеобразовательная школа</v>
      </c>
      <c r="B13" s="15">
        <f>(('Данные для ввода на bus.gov.ru'!AN12/'Данные для ввода на bus.gov.ru'!AO12)*100)*0.4</f>
        <v>40</v>
      </c>
      <c r="C13" s="14">
        <f>(('Данные для ввода на bus.gov.ru'!AQ12/'Данные для ввода на bus.gov.ru'!AR12)*100)*0.4</f>
        <v>38.571428571428577</v>
      </c>
      <c r="D13" s="15">
        <f>(('Данные для ввода на bus.gov.ru'!AT12/'Данные для ввода на bus.gov.ru'!AU12)*100)*0.2</f>
        <v>19.200000000000003</v>
      </c>
      <c r="E13" s="15">
        <f t="shared" si="0"/>
        <v>97.771428571428586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">
      <c r="A14" s="7" t="str">
        <f>'Данные для ввода на bus.gov.ru'!A13</f>
        <v>Русскобоклинская основная общеобразовательная школа им. Героя Советского Союза Хайрутдинова Акрама Мингазовича</v>
      </c>
      <c r="B14" s="15">
        <f>(('Данные для ввода на bus.gov.ru'!AN13/'Данные для ввода на bus.gov.ru'!AO13)*100)*0.4</f>
        <v>36</v>
      </c>
      <c r="C14" s="14">
        <f>(('Данные для ввода на bus.gov.ru'!AQ13/'Данные для ввода на bus.gov.ru'!AR13)*100)*0.4</f>
        <v>36</v>
      </c>
      <c r="D14" s="15">
        <f>(('Данные для ввода на bus.gov.ru'!AT13/'Данные для ввода на bus.gov.ru'!AU13)*100)*0.2</f>
        <v>20</v>
      </c>
      <c r="E14" s="15">
        <f t="shared" si="0"/>
        <v>92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">
      <c r="A15" s="7" t="str">
        <f>'Данные для ввода на bus.gov.ru'!A14</f>
        <v>Советская средняя общеобразовательная школа</v>
      </c>
      <c r="B15" s="15">
        <f>(('Данные для ввода на bus.gov.ru'!AN14/'Данные для ввода на bus.gov.ru'!AO14)*100)*0.4</f>
        <v>32.592592592592595</v>
      </c>
      <c r="C15" s="14">
        <f>(('Данные для ввода на bus.gov.ru'!AQ14/'Данные для ввода на bus.gov.ru'!AR14)*100)*0.4</f>
        <v>34.074074074074076</v>
      </c>
      <c r="D15" s="15">
        <f>(('Данные для ввода на bus.gov.ru'!AT14/'Данные для ввода на bus.gov.ru'!AU14)*100)*0.2</f>
        <v>19.047619047619047</v>
      </c>
      <c r="E15" s="15">
        <f t="shared" si="0"/>
        <v>85.714285714285722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 x14ac:dyDescent="0.2"/>
  <cols>
    <col min="1" max="1" width="78.7109375" style="27" customWidth="1"/>
    <col min="2" max="16384" width="14.42578125" style="4"/>
  </cols>
  <sheetData>
    <row r="1" spans="1:26" ht="113.25" customHeight="1" x14ac:dyDescent="0.2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Завьяловский детский сад "Родничок</v>
      </c>
      <c r="B3" s="15">
        <f>(('Данные для ввода на bus.gov.ru'!AW2/'Данные для ввода на bus.gov.ru'!AX2)*100)*0.3</f>
        <v>30</v>
      </c>
      <c r="C3" s="15">
        <f>(('Данные для ввода на bus.gov.ru'!AZ2/'Данные для ввода на bus.gov.ru'!BA2)*100)*0.2</f>
        <v>20</v>
      </c>
      <c r="D3" s="15">
        <f>(('Данные для ввода на bus.gov.ru'!BC2/'Данные для ввода на bus.gov.ru'!BD2)*100)*0.5</f>
        <v>50</v>
      </c>
      <c r="E3" s="15">
        <f t="shared" ref="E3:E15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Кокошеевская основная общеобразовательная школа</v>
      </c>
      <c r="B4" s="15">
        <f>(('Данные для ввода на bus.gov.ru'!AW3/'Данные для ввода на bus.gov.ru'!AX3)*100)*0.3</f>
        <v>28.125</v>
      </c>
      <c r="C4" s="15">
        <f>(('Данные для ввода на bus.gov.ru'!AZ3/'Данные для ввода на bus.gov.ru'!BA3)*100)*0.2</f>
        <v>18.75</v>
      </c>
      <c r="D4" s="15">
        <f>(('Данные для ввода на bus.gov.ru'!BC3/'Данные для ввода на bus.gov.ru'!BD3)*100)*0.5</f>
        <v>50</v>
      </c>
      <c r="E4" s="15">
        <f t="shared" si="0"/>
        <v>96.875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Красноярская основная общеобразовательная школа</v>
      </c>
      <c r="B5" s="15">
        <f>(('Данные для ввода на bus.gov.ru'!AW4/'Данные для ввода на bus.gov.ru'!AX4)*100)*0.3</f>
        <v>28.235294117647054</v>
      </c>
      <c r="C5" s="15">
        <f>(('Данные для ввода на bus.gov.ru'!AZ4/'Данные для ввода на bus.gov.ru'!BA4)*100)*0.2</f>
        <v>18.823529411764707</v>
      </c>
      <c r="D5" s="15">
        <f>(('Данные для ввода на bus.gov.ru'!BC4/'Данные для ввода на bus.gov.ru'!BD4)*100)*0.5</f>
        <v>50</v>
      </c>
      <c r="E5" s="15">
        <f t="shared" si="0"/>
        <v>97.058823529411768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Михайловский детский сад "Буратино"</v>
      </c>
      <c r="B6" s="15">
        <f>(('Данные для ввода на bus.gov.ru'!AW5/'Данные для ввода на bus.gov.ru'!AX5)*100)*0.3</f>
        <v>29.200000000000003</v>
      </c>
      <c r="C6" s="15">
        <f>(('Данные для ввода на bus.gov.ru'!AZ5/'Данные для ввода на bus.gov.ru'!BA5)*100)*0.2</f>
        <v>18.933333333333334</v>
      </c>
      <c r="D6" s="15">
        <f>(('Данные для ввода на bus.gov.ru'!BC5/'Данные для ввода на bus.gov.ru'!BD5)*100)*0.5</f>
        <v>47.333333333333336</v>
      </c>
      <c r="E6" s="15">
        <f t="shared" si="0"/>
        <v>95.466666666666669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Мордбугурусланская основная общеобразовательная школа</v>
      </c>
      <c r="B7" s="15">
        <f>(('Данные для ввода на bus.gov.ru'!AW6/'Данные для ввода на bus.gov.ru'!AX6)*100)*0.3</f>
        <v>30</v>
      </c>
      <c r="C7" s="15">
        <f>(('Данные для ввода на bus.gov.ru'!AZ6/'Данные для ввода на bus.gov.ru'!BA6)*100)*0.2</f>
        <v>20</v>
      </c>
      <c r="D7" s="15">
        <f>(('Данные для ввода на bus.gov.ru'!BC6/'Данные для ввода на bus.gov.ru'!BD6)*100)*0.5</f>
        <v>50</v>
      </c>
      <c r="E7" s="15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Нойкинская средняя общеобразовательная школа</v>
      </c>
      <c r="B8" s="15">
        <f>(('Данные для ввода на bus.gov.ru'!AW7/'Данные для ввода на bus.gov.ru'!AX7)*100)*0.3</f>
        <v>30</v>
      </c>
      <c r="C8" s="15">
        <f>(('Данные для ввода на bus.gov.ru'!AZ7/'Данные для ввода на bus.gov.ru'!BA7)*100)*0.2</f>
        <v>20</v>
      </c>
      <c r="D8" s="15">
        <f>(('Данные для ввода на bus.gov.ru'!BC7/'Данные для ввода на bus.gov.ru'!BD7)*100)*0.5</f>
        <v>50</v>
      </c>
      <c r="E8" s="15">
        <f t="shared" si="0"/>
        <v>100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Нуштайкинская основная общеобразовательная школа</v>
      </c>
      <c r="B9" s="15">
        <f>(('Данные для ввода на bus.gov.ru'!AW8/'Данные для ввода на bus.gov.ru'!AX8)*100)*0.3</f>
        <v>27.1875</v>
      </c>
      <c r="C9" s="15">
        <f>(('Данные для ввода на bus.gov.ru'!AZ8/'Данные для ввода на bus.gov.ru'!BA8)*100)*0.2</f>
        <v>18.125</v>
      </c>
      <c r="D9" s="15">
        <f>(('Данные для ввода на bus.gov.ru'!BC8/'Данные для ввода на bus.gov.ru'!BD8)*100)*0.5</f>
        <v>46.875</v>
      </c>
      <c r="E9" s="15">
        <f t="shared" si="0"/>
        <v>92.1875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Пилюгинская средняя общеобразовательная школа</v>
      </c>
      <c r="B10" s="15">
        <f>(('Данные для ввода на bus.gov.ru'!AW9/'Данные для ввода на bus.gov.ru'!AX9)*100)*0.3</f>
        <v>28.15384615384615</v>
      </c>
      <c r="C10" s="15">
        <f>(('Данные для ввода на bus.gov.ru'!AZ9/'Данные для ввода на bus.gov.ru'!BA9)*100)*0.2</f>
        <v>19.076923076923077</v>
      </c>
      <c r="D10" s="15">
        <f>(('Данные для ввода на bus.gov.ru'!BC9/'Данные для ввода на bus.gov.ru'!BD9)*100)*0.5</f>
        <v>46.153846153846153</v>
      </c>
      <c r="E10" s="15">
        <f t="shared" si="0"/>
        <v>93.384615384615387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Пилюгинский детский сад "Колобок"</v>
      </c>
      <c r="B11" s="15">
        <f>(('Данные для ввода на bus.gov.ru'!AW10/'Данные для ввода на bus.gov.ru'!AX10)*100)*0.3</f>
        <v>27.499999999999996</v>
      </c>
      <c r="C11" s="15">
        <f>(('Данные для ввода на bus.gov.ru'!AZ10/'Данные для ввода на bus.gov.ru'!BA10)*100)*0.2</f>
        <v>19.166666666666668</v>
      </c>
      <c r="D11" s="15">
        <f>(('Данные для ввода на bus.gov.ru'!BC10/'Данные для ввода на bus.gov.ru'!BD10)*100)*0.5</f>
        <v>45.833333333333329</v>
      </c>
      <c r="E11" s="15">
        <f t="shared" si="0"/>
        <v>92.5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Полибинская средняя общеобразовательная школа</v>
      </c>
      <c r="B12" s="15">
        <f>(('Данные для ввода на bus.gov.ru'!AW11/'Данные для ввода на bus.gov.ru'!AX11)*100)*0.3</f>
        <v>30</v>
      </c>
      <c r="C12" s="15">
        <f>(('Данные для ввода на bus.gov.ru'!AZ11/'Данные для ввода на bus.gov.ru'!BA11)*100)*0.2</f>
        <v>20</v>
      </c>
      <c r="D12" s="15">
        <f>(('Данные для ввода на bus.gov.ru'!BC11/'Данные для ввода на bus.gov.ru'!BD11)*100)*0.5</f>
        <v>50</v>
      </c>
      <c r="E12" s="15">
        <f t="shared" si="0"/>
        <v>100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Пониклинская средняя общеобразовательная школа</v>
      </c>
      <c r="B13" s="15">
        <f>(('Данные для ввода на bus.gov.ru'!AW12/'Данные для ввода на bus.gov.ru'!AX12)*100)*0.3</f>
        <v>28.928571428571427</v>
      </c>
      <c r="C13" s="15">
        <f>(('Данные для ввода на bus.gov.ru'!AZ12/'Данные для ввода на bus.gov.ru'!BA12)*100)*0.2</f>
        <v>19.285714285714288</v>
      </c>
      <c r="D13" s="15">
        <f>(('Данные для ввода на bus.gov.ru'!BC12/'Данные для ввода на bus.gov.ru'!BD12)*100)*0.5</f>
        <v>48.214285714285715</v>
      </c>
      <c r="E13" s="15">
        <f t="shared" si="0"/>
        <v>96.428571428571431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Русскобоклинская основная общеобразовательная школа им. Героя Советского Союза Хайрутдинова Акрама Мингазовича</v>
      </c>
      <c r="B14" s="15">
        <f>(('Данные для ввода на bus.gov.ru'!AW13/'Данные для ввода на bus.gov.ru'!AX13)*100)*0.3</f>
        <v>30</v>
      </c>
      <c r="C14" s="15">
        <f>(('Данные для ввода на bus.gov.ru'!AZ13/'Данные для ввода на bus.gov.ru'!BA13)*100)*0.2</f>
        <v>18</v>
      </c>
      <c r="D14" s="15">
        <f>(('Данные для ввода на bus.gov.ru'!BC13/'Данные для ввода на bus.gov.ru'!BD13)*100)*0.5</f>
        <v>45</v>
      </c>
      <c r="E14" s="15">
        <f t="shared" si="0"/>
        <v>93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Советская средняя общеобразовательная школа</v>
      </c>
      <c r="B15" s="15">
        <f>(('Данные для ввода на bus.gov.ru'!AW14/'Данные для ввода на bus.gov.ru'!AX14)*100)*0.3</f>
        <v>24.444444444444443</v>
      </c>
      <c r="C15" s="15">
        <f>(('Данные для ввода на bus.gov.ru'!AZ14/'Данные для ввода на bus.gov.ru'!BA14)*100)*0.2</f>
        <v>18.518518518518519</v>
      </c>
      <c r="D15" s="15">
        <f>(('Данные для ввода на bus.gov.ru'!BC14/'Данные для ввода на bus.gov.ru'!BD14)*100)*0.5</f>
        <v>40.74074074074074</v>
      </c>
      <c r="E15" s="15">
        <f t="shared" si="0"/>
        <v>83.703703703703695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616"/>
  <sheetViews>
    <sheetView workbookViewId="0">
      <selection activeCell="B3" sqref="B3:G1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'Критерий 1'!A3</f>
        <v>Завьяловский детский сад "Родничок</v>
      </c>
      <c r="B3" s="14">
        <f>'Критерий 1'!E3</f>
        <v>98.84615384615384</v>
      </c>
      <c r="C3" s="14">
        <f>'Критерий 2'!D3</f>
        <v>100</v>
      </c>
      <c r="D3" s="14">
        <f>'Критерий 3'!E3</f>
        <v>38</v>
      </c>
      <c r="E3" s="14">
        <f>'Критерий 4'!E3</f>
        <v>100</v>
      </c>
      <c r="F3" s="14">
        <f>'Критерий 5'!E3</f>
        <v>100</v>
      </c>
      <c r="G3" s="14">
        <f t="shared" ref="G3:G15" si="0">AVERAGE(B3:F3)</f>
        <v>87.369230769230768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">
      <c r="A4" s="7" t="str">
        <f>'Критерий 1'!A4</f>
        <v>Кокошеевская основная общеобразовательная школа</v>
      </c>
      <c r="B4" s="14">
        <f>'Критерий 1'!E4</f>
        <v>95.666666666666657</v>
      </c>
      <c r="C4" s="14">
        <f>'Критерий 2'!D4</f>
        <v>96.875</v>
      </c>
      <c r="D4" s="14">
        <f>'Критерий 3'!E4</f>
        <v>46</v>
      </c>
      <c r="E4" s="14">
        <f>'Критерий 4'!E4</f>
        <v>91.071428571428569</v>
      </c>
      <c r="F4" s="14">
        <f>'Критерий 5'!E4</f>
        <v>96.875</v>
      </c>
      <c r="G4" s="14">
        <f t="shared" si="0"/>
        <v>85.297619047619051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">
      <c r="A5" s="7" t="str">
        <f>'Критерий 1'!A5</f>
        <v>Красноярская основная общеобразовательная школа</v>
      </c>
      <c r="B5" s="14">
        <f>'Критерий 1'!E5</f>
        <v>55</v>
      </c>
      <c r="C5" s="14">
        <f>'Критерий 2'!D5</f>
        <v>97.058823529411768</v>
      </c>
      <c r="D5" s="14">
        <f>'Критерий 3'!E5</f>
        <v>54</v>
      </c>
      <c r="E5" s="14">
        <f>'Критерий 4'!E5</f>
        <v>100</v>
      </c>
      <c r="F5" s="14">
        <f>'Критерий 5'!E5</f>
        <v>97.058823529411768</v>
      </c>
      <c r="G5" s="14">
        <f t="shared" si="0"/>
        <v>80.623529411764707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">
      <c r="A6" s="7" t="str">
        <f>'Критерий 1'!A6</f>
        <v>Михайловский детский сад "Буратино"</v>
      </c>
      <c r="B6" s="14">
        <f>'Критерий 1'!E6</f>
        <v>94.857142857142861</v>
      </c>
      <c r="C6" s="14">
        <f>'Критерий 2'!D6</f>
        <v>94.666666666666657</v>
      </c>
      <c r="D6" s="14">
        <f>'Критерий 3'!E6</f>
        <v>29</v>
      </c>
      <c r="E6" s="14">
        <f>'Критерий 4'!E6</f>
        <v>95.397101449275382</v>
      </c>
      <c r="F6" s="14">
        <f>'Критерий 5'!E6</f>
        <v>95.466666666666669</v>
      </c>
      <c r="G6" s="14">
        <f t="shared" si="0"/>
        <v>81.877515527950322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">
      <c r="A7" s="7" t="str">
        <f>'Критерий 1'!A7</f>
        <v>Мордбугурусланская основная общеобразовательная школа</v>
      </c>
      <c r="B7" s="14">
        <f>'Критерий 1'!E7</f>
        <v>100</v>
      </c>
      <c r="C7" s="14">
        <f>'Критерий 2'!D7</f>
        <v>100</v>
      </c>
      <c r="D7" s="14">
        <f>'Критерий 3'!E7</f>
        <v>54</v>
      </c>
      <c r="E7" s="14">
        <f>'Критерий 4'!E7</f>
        <v>100</v>
      </c>
      <c r="F7" s="14">
        <f>'Критерий 5'!E7</f>
        <v>100</v>
      </c>
      <c r="G7" s="14">
        <f t="shared" si="0"/>
        <v>90.8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">
      <c r="A8" s="7" t="str">
        <f>'Критерий 1'!A8</f>
        <v>Нойкинская средняя общеобразовательная школа</v>
      </c>
      <c r="B8" s="14">
        <f>'Критерий 1'!E8</f>
        <v>93.666666666666657</v>
      </c>
      <c r="C8" s="14">
        <f>'Критерий 2'!D8</f>
        <v>100</v>
      </c>
      <c r="D8" s="14">
        <f>'Критерий 3'!E8</f>
        <v>68</v>
      </c>
      <c r="E8" s="14">
        <f>'Критерий 4'!E8</f>
        <v>100</v>
      </c>
      <c r="F8" s="14">
        <f>'Критерий 5'!E8</f>
        <v>100</v>
      </c>
      <c r="G8" s="14">
        <f t="shared" si="0"/>
        <v>92.333333333333329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">
      <c r="A9" s="7" t="str">
        <f>'Критерий 1'!A9</f>
        <v>Нуштайкинская основная общеобразовательная школа</v>
      </c>
      <c r="B9" s="14">
        <f>'Критерий 1'!E9</f>
        <v>92.121212121212125</v>
      </c>
      <c r="C9" s="14">
        <f>'Критерий 2'!D9</f>
        <v>92.1875</v>
      </c>
      <c r="D9" s="14">
        <f>'Критерий 3'!E9</f>
        <v>46</v>
      </c>
      <c r="E9" s="14">
        <f>'Критерий 4'!E9</f>
        <v>96.25</v>
      </c>
      <c r="F9" s="14">
        <f>'Критерий 5'!E9</f>
        <v>92.1875</v>
      </c>
      <c r="G9" s="14">
        <f t="shared" si="0"/>
        <v>83.749242424242425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">
      <c r="A10" s="7" t="str">
        <f>'Критерий 1'!A10</f>
        <v>Пилюгинская средняя общеобразовательная школа</v>
      </c>
      <c r="B10" s="14">
        <f>'Критерий 1'!E10</f>
        <v>98.029556650246306</v>
      </c>
      <c r="C10" s="14">
        <f>'Критерий 2'!D10</f>
        <v>96.538461538461547</v>
      </c>
      <c r="D10" s="14">
        <f>'Критерий 3'!E10</f>
        <v>73.818181818181813</v>
      </c>
      <c r="E10" s="14">
        <f>'Критерий 4'!E10</f>
        <v>96.442970822281168</v>
      </c>
      <c r="F10" s="14">
        <f>'Критерий 5'!E10</f>
        <v>93.384615384615387</v>
      </c>
      <c r="G10" s="14">
        <f t="shared" si="0"/>
        <v>91.642757242757241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">
      <c r="A11" s="7" t="str">
        <f>'Критерий 1'!A11</f>
        <v>Пилюгинский детский сад "Колобок"</v>
      </c>
      <c r="B11" s="14">
        <f>'Критерий 1'!E11</f>
        <v>100</v>
      </c>
      <c r="C11" s="14">
        <f>'Критерий 2'!D11</f>
        <v>100</v>
      </c>
      <c r="D11" s="14">
        <f>'Критерий 3'!E11</f>
        <v>38</v>
      </c>
      <c r="E11" s="14">
        <f>'Критерий 4'!E11</f>
        <v>93.333333333333329</v>
      </c>
      <c r="F11" s="14">
        <f>'Критерий 5'!E11</f>
        <v>92.5</v>
      </c>
      <c r="G11" s="14">
        <f t="shared" si="0"/>
        <v>84.766666666666666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">
      <c r="A12" s="7" t="str">
        <f>'Критерий 1'!A12</f>
        <v>Полибинская средняя общеобразовательная школа</v>
      </c>
      <c r="B12" s="14">
        <f>'Критерий 1'!E12</f>
        <v>95.666666666666671</v>
      </c>
      <c r="C12" s="14">
        <f>'Критерий 2'!D12</f>
        <v>100</v>
      </c>
      <c r="D12" s="14">
        <f>'Критерий 3'!E12</f>
        <v>54</v>
      </c>
      <c r="E12" s="14">
        <f>'Критерий 4'!E12</f>
        <v>100</v>
      </c>
      <c r="F12" s="14">
        <f>'Критерий 5'!E12</f>
        <v>100</v>
      </c>
      <c r="G12" s="14">
        <f t="shared" si="0"/>
        <v>89.933333333333337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">
      <c r="A13" s="7" t="str">
        <f>'Критерий 1'!A13</f>
        <v>Пониклинская средняя общеобразовательная школа</v>
      </c>
      <c r="B13" s="14">
        <f>'Критерий 1'!E13</f>
        <v>96.2</v>
      </c>
      <c r="C13" s="14">
        <f>'Критерий 2'!D13</f>
        <v>94.642857142857139</v>
      </c>
      <c r="D13" s="14">
        <f>'Критерий 3'!E13</f>
        <v>80</v>
      </c>
      <c r="E13" s="14">
        <f>'Критерий 4'!E13</f>
        <v>97.771428571428586</v>
      </c>
      <c r="F13" s="14">
        <f>'Критерий 5'!E13</f>
        <v>96.428571428571431</v>
      </c>
      <c r="G13" s="14">
        <f t="shared" si="0"/>
        <v>93.008571428571443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">
      <c r="A14" s="7" t="str">
        <f>'Критерий 1'!A14</f>
        <v>Русскобоклинская основная общеобразовательная школа им. Героя Советского Союза Хайрутдинова Акрама Мингазовича</v>
      </c>
      <c r="B14" s="14">
        <f>'Критерий 1'!E14</f>
        <v>93.80952380952381</v>
      </c>
      <c r="C14" s="14">
        <f>'Критерий 2'!D14</f>
        <v>90</v>
      </c>
      <c r="D14" s="14">
        <f>'Критерий 3'!E14</f>
        <v>54</v>
      </c>
      <c r="E14" s="14">
        <f>'Критерий 4'!E14</f>
        <v>92</v>
      </c>
      <c r="F14" s="14">
        <f>'Критерий 5'!E14</f>
        <v>93</v>
      </c>
      <c r="G14" s="14">
        <f t="shared" si="0"/>
        <v>84.561904761904756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">
      <c r="A15" s="7" t="str">
        <f>'Критерий 1'!A15</f>
        <v>Советская средняя общеобразовательная школа</v>
      </c>
      <c r="B15" s="14">
        <f>'Критерий 1'!E15</f>
        <v>99</v>
      </c>
      <c r="C15" s="14">
        <f>'Критерий 2'!D15</f>
        <v>96.296296296296305</v>
      </c>
      <c r="D15" s="14">
        <f>'Критерий 3'!E15</f>
        <v>72</v>
      </c>
      <c r="E15" s="14">
        <f>'Критерий 4'!E15</f>
        <v>85.714285714285722</v>
      </c>
      <c r="F15" s="14">
        <f>'Критерий 5'!E15</f>
        <v>83.703703703703695</v>
      </c>
      <c r="G15" s="14">
        <f t="shared" si="0"/>
        <v>87.342857142857142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Дмитрий Онегов</cp:lastModifiedBy>
  <dcterms:created xsi:type="dcterms:W3CDTF">2020-05-15T11:20:41Z</dcterms:created>
  <dcterms:modified xsi:type="dcterms:W3CDTF">2023-04-26T05:30:07Z</dcterms:modified>
</cp:coreProperties>
</file>